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Okna Zámecká 56, FM\TISK\"/>
    </mc:Choice>
  </mc:AlternateContent>
  <xr:revisionPtr revIDLastSave="0" documentId="8_{79AD4444-8DA2-4904-AECB-F3D925CCD154}" xr6:coauthVersionLast="45" xr6:coauthVersionMax="45" xr10:uidLastSave="{00000000-0000-0000-0000-000000000000}"/>
  <bookViews>
    <workbookView xWindow="-108" yWindow="-108" windowWidth="23256" windowHeight="126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Pol'!$A$1:$X$86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16" i="1" s="1"/>
  <c r="I53" i="1"/>
  <c r="G42" i="1"/>
  <c r="F42" i="1"/>
  <c r="I42" i="1" s="1"/>
  <c r="G41" i="1"/>
  <c r="F41" i="1"/>
  <c r="G39" i="1"/>
  <c r="G43" i="1" s="1"/>
  <c r="G25" i="1" s="1"/>
  <c r="F39" i="1"/>
  <c r="G85" i="12"/>
  <c r="BA59" i="12"/>
  <c r="BA49" i="12"/>
  <c r="BA47" i="12"/>
  <c r="BA19" i="12"/>
  <c r="BA15" i="12"/>
  <c r="BA13" i="12"/>
  <c r="G9" i="12"/>
  <c r="M9" i="12" s="1"/>
  <c r="I9" i="12"/>
  <c r="K9" i="12"/>
  <c r="K8" i="12" s="1"/>
  <c r="O9" i="12"/>
  <c r="O8" i="12" s="1"/>
  <c r="Q9" i="12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I8" i="12" s="1"/>
  <c r="K12" i="12"/>
  <c r="M12" i="12"/>
  <c r="O12" i="12"/>
  <c r="Q12" i="12"/>
  <c r="Q8" i="12" s="1"/>
  <c r="V12" i="12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3" i="12"/>
  <c r="I23" i="12"/>
  <c r="I22" i="12" s="1"/>
  <c r="K23" i="12"/>
  <c r="M23" i="12"/>
  <c r="O23" i="12"/>
  <c r="Q23" i="12"/>
  <c r="Q22" i="12" s="1"/>
  <c r="V23" i="12"/>
  <c r="G24" i="12"/>
  <c r="M24" i="12" s="1"/>
  <c r="I24" i="12"/>
  <c r="K24" i="12"/>
  <c r="K22" i="12" s="1"/>
  <c r="O24" i="12"/>
  <c r="Q24" i="12"/>
  <c r="V24" i="12"/>
  <c r="V22" i="12" s="1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O22" i="12" s="1"/>
  <c r="Q28" i="12"/>
  <c r="V28" i="12"/>
  <c r="I29" i="12"/>
  <c r="Q29" i="12"/>
  <c r="G30" i="12"/>
  <c r="M30" i="12" s="1"/>
  <c r="M29" i="12" s="1"/>
  <c r="I30" i="12"/>
  <c r="K30" i="12"/>
  <c r="K29" i="12" s="1"/>
  <c r="O30" i="12"/>
  <c r="O29" i="12" s="1"/>
  <c r="Q30" i="12"/>
  <c r="V30" i="12"/>
  <c r="V29" i="12" s="1"/>
  <c r="G32" i="12"/>
  <c r="G31" i="12" s="1"/>
  <c r="I32" i="12"/>
  <c r="K32" i="12"/>
  <c r="K31" i="12" s="1"/>
  <c r="O32" i="12"/>
  <c r="O31" i="12" s="1"/>
  <c r="Q32" i="12"/>
  <c r="V32" i="12"/>
  <c r="V31" i="12" s="1"/>
  <c r="G34" i="12"/>
  <c r="I34" i="12"/>
  <c r="I31" i="12" s="1"/>
  <c r="K34" i="12"/>
  <c r="M34" i="12"/>
  <c r="O34" i="12"/>
  <c r="Q34" i="12"/>
  <c r="Q31" i="12" s="1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K42" i="12"/>
  <c r="O42" i="12"/>
  <c r="V42" i="12"/>
  <c r="G43" i="12"/>
  <c r="I43" i="12"/>
  <c r="I42" i="12" s="1"/>
  <c r="K43" i="12"/>
  <c r="M43" i="12"/>
  <c r="M42" i="12" s="1"/>
  <c r="O43" i="12"/>
  <c r="Q43" i="12"/>
  <c r="Q42" i="12" s="1"/>
  <c r="V43" i="12"/>
  <c r="G46" i="12"/>
  <c r="I46" i="12"/>
  <c r="I45" i="12" s="1"/>
  <c r="K46" i="12"/>
  <c r="M46" i="12"/>
  <c r="O46" i="12"/>
  <c r="Q46" i="12"/>
  <c r="Q45" i="12" s="1"/>
  <c r="V46" i="12"/>
  <c r="G48" i="12"/>
  <c r="M48" i="12" s="1"/>
  <c r="I48" i="12"/>
  <c r="K48" i="12"/>
  <c r="K45" i="12" s="1"/>
  <c r="O48" i="12"/>
  <c r="Q48" i="12"/>
  <c r="V48" i="12"/>
  <c r="V45" i="12" s="1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O45" i="12" s="1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5" i="12"/>
  <c r="G54" i="12" s="1"/>
  <c r="I55" i="12"/>
  <c r="K55" i="12"/>
  <c r="K54" i="12" s="1"/>
  <c r="O55" i="12"/>
  <c r="O54" i="12" s="1"/>
  <c r="Q55" i="12"/>
  <c r="V55" i="12"/>
  <c r="V54" i="12" s="1"/>
  <c r="G56" i="12"/>
  <c r="I56" i="12"/>
  <c r="I54" i="12" s="1"/>
  <c r="K56" i="12"/>
  <c r="M56" i="12"/>
  <c r="O56" i="12"/>
  <c r="Q56" i="12"/>
  <c r="Q54" i="12" s="1"/>
  <c r="V56" i="12"/>
  <c r="G58" i="12"/>
  <c r="I58" i="12"/>
  <c r="I57" i="12" s="1"/>
  <c r="K58" i="12"/>
  <c r="M58" i="12"/>
  <c r="O58" i="12"/>
  <c r="Q58" i="12"/>
  <c r="Q57" i="12" s="1"/>
  <c r="V58" i="12"/>
  <c r="G60" i="12"/>
  <c r="G57" i="12" s="1"/>
  <c r="I60" i="12"/>
  <c r="K60" i="12"/>
  <c r="O60" i="12"/>
  <c r="O57" i="12" s="1"/>
  <c r="Q60" i="12"/>
  <c r="V60" i="12"/>
  <c r="G61" i="12"/>
  <c r="I61" i="12"/>
  <c r="K61" i="12"/>
  <c r="M61" i="12"/>
  <c r="O61" i="12"/>
  <c r="Q61" i="12"/>
  <c r="V61" i="12"/>
  <c r="G63" i="12"/>
  <c r="M63" i="12" s="1"/>
  <c r="I63" i="12"/>
  <c r="K63" i="12"/>
  <c r="K57" i="12" s="1"/>
  <c r="O63" i="12"/>
  <c r="Q63" i="12"/>
  <c r="V63" i="12"/>
  <c r="V57" i="12" s="1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AE85" i="12" s="1"/>
  <c r="I73" i="12"/>
  <c r="K73" i="12"/>
  <c r="O73" i="12"/>
  <c r="Q73" i="12"/>
  <c r="V73" i="12"/>
  <c r="I75" i="12"/>
  <c r="Q75" i="12"/>
  <c r="G76" i="12"/>
  <c r="M76" i="12" s="1"/>
  <c r="M75" i="12" s="1"/>
  <c r="I76" i="12"/>
  <c r="K76" i="12"/>
  <c r="K75" i="12" s="1"/>
  <c r="O76" i="12"/>
  <c r="O75" i="12" s="1"/>
  <c r="Q76" i="12"/>
  <c r="V76" i="12"/>
  <c r="V75" i="12" s="1"/>
  <c r="G77" i="12"/>
  <c r="I77" i="12"/>
  <c r="K77" i="12"/>
  <c r="M77" i="12"/>
  <c r="O77" i="12"/>
  <c r="Q77" i="12"/>
  <c r="V77" i="12"/>
  <c r="G78" i="12"/>
  <c r="O78" i="12"/>
  <c r="G79" i="12"/>
  <c r="I79" i="12"/>
  <c r="I78" i="12" s="1"/>
  <c r="K79" i="12"/>
  <c r="M79" i="12"/>
  <c r="O79" i="12"/>
  <c r="Q79" i="12"/>
  <c r="Q78" i="12" s="1"/>
  <c r="V79" i="12"/>
  <c r="G80" i="12"/>
  <c r="M80" i="12" s="1"/>
  <c r="I80" i="12"/>
  <c r="K80" i="12"/>
  <c r="K78" i="12" s="1"/>
  <c r="O80" i="12"/>
  <c r="Q80" i="12"/>
  <c r="V80" i="12"/>
  <c r="V78" i="12" s="1"/>
  <c r="G82" i="12"/>
  <c r="G81" i="12" s="1"/>
  <c r="I82" i="12"/>
  <c r="K82" i="12"/>
  <c r="K81" i="12" s="1"/>
  <c r="O82" i="12"/>
  <c r="O81" i="12" s="1"/>
  <c r="Q82" i="12"/>
  <c r="V82" i="12"/>
  <c r="V81" i="12" s="1"/>
  <c r="G83" i="12"/>
  <c r="I83" i="12"/>
  <c r="I81" i="12" s="1"/>
  <c r="K83" i="12"/>
  <c r="M83" i="12"/>
  <c r="O83" i="12"/>
  <c r="Q83" i="12"/>
  <c r="Q81" i="12" s="1"/>
  <c r="V83" i="12"/>
  <c r="AF85" i="12"/>
  <c r="I20" i="1"/>
  <c r="I19" i="1"/>
  <c r="I18" i="1"/>
  <c r="I17" i="1"/>
  <c r="I64" i="1"/>
  <c r="J63" i="1" s="1"/>
  <c r="F43" i="1"/>
  <c r="G23" i="1" s="1"/>
  <c r="H43" i="1"/>
  <c r="I41" i="1"/>
  <c r="J53" i="1" l="1"/>
  <c r="J54" i="1"/>
  <c r="J58" i="1"/>
  <c r="J60" i="1"/>
  <c r="J62" i="1"/>
  <c r="J56" i="1"/>
  <c r="J55" i="1"/>
  <c r="J57" i="1"/>
  <c r="J59" i="1"/>
  <c r="J61" i="1"/>
  <c r="I39" i="1"/>
  <c r="I43" i="1" s="1"/>
  <c r="J39" i="1" s="1"/>
  <c r="J43" i="1" s="1"/>
  <c r="A27" i="1"/>
  <c r="A28" i="1" s="1"/>
  <c r="G28" i="1" s="1"/>
  <c r="G27" i="1" s="1"/>
  <c r="G29" i="1" s="1"/>
  <c r="M78" i="12"/>
  <c r="M22" i="12"/>
  <c r="M8" i="12"/>
  <c r="M57" i="12"/>
  <c r="M45" i="12"/>
  <c r="G45" i="12"/>
  <c r="G22" i="12"/>
  <c r="M82" i="12"/>
  <c r="M81" i="12" s="1"/>
  <c r="G75" i="12"/>
  <c r="M73" i="12"/>
  <c r="M60" i="12"/>
  <c r="M55" i="12"/>
  <c r="M54" i="12" s="1"/>
  <c r="M32" i="12"/>
  <c r="M31" i="12" s="1"/>
  <c r="G29" i="12"/>
  <c r="G8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4" i="1" l="1"/>
  <c r="J42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008BF9D9-D491-47B0-88A7-4C7D00B32A5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AFD374-212D-4E5B-816D-113908D2E2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<sst xmlns="http://schemas.openxmlformats.org/spreadsheetml/2006/main" count="624" uniqueCount="267">
  <si>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</si>
  <si>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</si>
  <si>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</si>
  <si>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</si>
  <si>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</si>
  <si>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</si>
  <si>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</si>
  <si>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</si>
  <si>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</si>
  <si>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</si>
  <si>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</si>
  <si>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</si>
  <si>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</si>
  <si>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</si>
  <si>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</si>
  <si>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</si>
  <si>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</si>
  <si>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</si>
  <si>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</si>
  <si>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</si>
  <si>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</si>
  <si>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</si>
  <si>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</si>
  <si>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</si>
  <si>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</si>
  <si>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</si>
  <si>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</si>
  <si>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</si>
  <si>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</si>
  <si>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</si>
  <si>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</si>
  <si>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</si>
  <si>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</si>
  <si>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</si>
  <si>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</si>
  <si>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</si>
  <si>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</si>
  <si>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</si>
  <si>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</si>
  <si>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</si>
  <si>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</si>
  <si>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</si>
  <si>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</si>
  <si>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</si>
  <si>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oken</t>
  </si>
  <si>
    <t>SO01</t>
  </si>
  <si>
    <t>Objekt:</t>
  </si>
  <si>
    <t>Rozpočet:</t>
  </si>
  <si>
    <t>B0029/2021</t>
  </si>
  <si>
    <t xml:space="preserve">Č.P. 56 ul. Zámecká - výměna oken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</si>
  <si>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</si>
  <si>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</si>
  <si>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</si>
  <si>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</si>
  <si>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</si>
  <si>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</si>
  <si>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</si>
  <si>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</si>
  <si>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</si>
  <si>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</si>
  <si>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</si>
  <si>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B0029/2021 - Č.P. 56 ul. Zámecká - výměna oken </t>
  </si>
  <si>
    <t>#POPO</t>
  </si>
  <si>
    <t>Popis objektu: SO01 - Výměna oken</t>
  </si>
  <si>
    <t>#POPR</t>
  </si>
  <si>
    <t>Popis rozpočtu: 1 - Výměna oken</t>
  </si>
  <si>
    <t>Rekapitulace dílů</t>
  </si>
  <si>
    <t>Typ dílu</t>
  </si>
  <si>
    <t>61</t>
  </si>
  <si>
    <t>Svislé a kompletní konstrukce</t>
  </si>
  <si>
    <t>62</t>
  </si>
  <si>
    <t>Úpravy povrchů vnější</t>
  </si>
  <si>
    <t>94</t>
  </si>
  <si>
    <t>Lešení a stavební výtahy</t>
  </si>
  <si>
    <t>96</t>
  </si>
  <si>
    <t>Bourání konstrukcí</t>
  </si>
  <si>
    <t>H99</t>
  </si>
  <si>
    <t>Ostatní přesuny hmot</t>
  </si>
  <si>
    <t>S</t>
  </si>
  <si>
    <t>Přesuny sutí</t>
  </si>
  <si>
    <t>764</t>
  </si>
  <si>
    <t>Konstrukce klempířské</t>
  </si>
  <si>
    <t>766</t>
  </si>
  <si>
    <t>Konstrukce truhlářské</t>
  </si>
  <si>
    <t>784</t>
  </si>
  <si>
    <t>Malby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</si>
  <si>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</si>
  <si>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</si>
  <si>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</si>
  <si>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</si>
  <si>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</si>
  <si>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</si>
  <si>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</si>
  <si>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</si>
  <si>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</si>
  <si>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</si>
  <si>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</si>
  <si>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</si>
  <si>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</si>
  <si>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</si>
  <si>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</si>
  <si>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</si>
  <si>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</si>
  <si>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</si>
  <si>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</si>
  <si>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</si>
  <si>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</si>
  <si>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</si>
  <si>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</si>
  <si>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</si>
  <si>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</si>
  <si>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</si>
  <si>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</si>
  <si>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</si>
  <si>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</si>
  <si>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</si>
  <si>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317351105R00</t>
  </si>
  <si>
    <t>Bednění překladů, říms a klenbových pásů říms nebo žlabových říms včetně podpěrné konstrukce vzepřené nebo podepřené jakéhokoliv tvaru a délky vyložení, při výšce spodní hrany konstrukce do 6 m nad nejblíže nižší podlahou_x000D_
 zřízení</t>
  </si>
  <si>
    <t>m2</t>
  </si>
  <si>
    <t>801-1</t>
  </si>
  <si>
    <t>RTS 22/ I</t>
  </si>
  <si>
    <t>RTS 21/ II</t>
  </si>
  <si>
    <t>Práce</t>
  </si>
  <si>
    <t>POL1_1</t>
  </si>
  <si>
    <t>317351106R00</t>
  </si>
  <si>
    <t>Bednění překladů, říms a klenbových pásů říms nebo žlabových říms včetně podpěrné konstrukce vzepřené nebo podepřené jakéhokoliv tvaru a délky vyložení, při výšce spodní hrany konstrukce do 6 m nad nejblíže nižší podlahou_x000D_
 odstranění</t>
  </si>
  <si>
    <t>612409991R00</t>
  </si>
  <si>
    <t>Začištění omítek kolem oken, dveří a obkladů apod. maltou vápenou</t>
  </si>
  <si>
    <t>m</t>
  </si>
  <si>
    <t>801-4</t>
  </si>
  <si>
    <t>Indiv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</si>
  <si>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</si>
  <si>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</si>
  <si>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</si>
  <si>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SPI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</si>
  <si>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</si>
  <si>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</si>
  <si>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</si>
  <si>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622473187R00</t>
  </si>
  <si>
    <t>Příplatek montáž okenní začišťovací lišty</t>
  </si>
  <si>
    <t>622481211R00</t>
  </si>
  <si>
    <t>Vyztužení povrchových úprav vnějších stěn stěrkou s výztužnou sklotextilní tkaninou, bez dodávky materiálu</t>
  </si>
  <si>
    <t>632451022R00</t>
  </si>
  <si>
    <t>Vyrovnávací potěr z cementové malty v pásu o průměrné (střední) tloušťce od 20 do 30 mm</t>
  </si>
  <si>
    <t>POL1_</t>
  </si>
  <si>
    <t>na zdivu jako podklad např. pod izolaci, na parapetech z prefabrikovaných dílců, pod oplechování apod., vodorovný nebo ve spádu do 15°, hlazený dřevěným hladítkem,</t>
  </si>
  <si>
    <t>713131131R00</t>
  </si>
  <si>
    <t>Montáž tepelné izolace stěn lepením</t>
  </si>
  <si>
    <t>800-713</t>
  </si>
  <si>
    <t>28375933R</t>
  </si>
  <si>
    <t>deska izolační EPS 70 F; pěnový polystyren; povrch hladký; tl. 50,0 mm; součinitel tepelné vodivosti 0,039 W/mK; R = 1,280 m2K/W; U = 0,780 W/m2K; obj. hmotnost 17,00 kg/m3</t>
  </si>
  <si>
    <t>SPCM</t>
  </si>
  <si>
    <t>Specifikace</t>
  </si>
  <si>
    <t>POL3_0</t>
  </si>
  <si>
    <t>622323041R00</t>
  </si>
  <si>
    <t>Příprava podkladu penetrace, Hmota nátěrová funkce: penetrační</t>
  </si>
  <si>
    <t>622422521R00</t>
  </si>
  <si>
    <t>Oprava vnějších omítek vápenných a vápenocementových štukových, stupeň členitosti 1 a 2, v množství opravované plochy přes 40 do 50 %, s barvením na 100% opravované plochy, bez nákladů na umělecké dekorace fasád</t>
  </si>
  <si>
    <t>bez otlučení vadných míst</t>
  </si>
  <si>
    <t>622471317R00</t>
  </si>
  <si>
    <t xml:space="preserve">Nátěry a nástřiky vnějších stěn a pilířů základním a krycím nátěrem (nebo přestřikem povrchu) hmota akrylátová, složitost 1 ÷ 2,  </t>
  </si>
  <si>
    <t>Penetrace + 2 x krycí nátěr.</t>
  </si>
  <si>
    <t>763797100P1</t>
  </si>
  <si>
    <t>D+M spárování tmelením ostění exteriér</t>
  </si>
  <si>
    <t>Vlastní</t>
  </si>
  <si>
    <t>180456181100RV1</t>
  </si>
  <si>
    <t>Montážní plošina 22m</t>
  </si>
  <si>
    <t xml:space="preserve">den   </t>
  </si>
  <si>
    <t>Stroj</t>
  </si>
  <si>
    <t>POL6_</t>
  </si>
  <si>
    <t>968061113R00</t>
  </si>
  <si>
    <t>Vyvěšení nebo zavěšení dřevěných křídel oken, plochy přes 1,5 m2</t>
  </si>
  <si>
    <t>kus</t>
  </si>
  <si>
    <t>801-3</t>
  </si>
  <si>
    <t>oken, dveří a vrat, s uložením a opětovným zavěšením po provedení stavebních změn,</t>
  </si>
  <si>
    <t>968061125R00</t>
  </si>
  <si>
    <t>Vyvěšení nebo zavěšení dřevěných křídel dveří, plochy do 2 m2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</si>
  <si>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</si>
  <si>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</si>
  <si>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</si>
  <si>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968062456R00</t>
  </si>
  <si>
    <t>Vybourání dřevěných rámů dveřních zárubní, plochy přes 2 m2</t>
  </si>
  <si>
    <t>968095002R00</t>
  </si>
  <si>
    <t xml:space="preserve">Vybourání vnitřních parapetů dřevěných, šířky do 50 cm,  </t>
  </si>
  <si>
    <t>968072455RV1</t>
  </si>
  <si>
    <t>Vybourání, oprava vč. nátěru a zpětná montáž okenních zábran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</si>
  <si>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</si>
  <si>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</si>
  <si>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</si>
  <si>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Přesun hmot</t>
  </si>
  <si>
    <t>POL7_</t>
  </si>
  <si>
    <t>oborů 801, 803, 811 a 812</t>
  </si>
  <si>
    <t>979017111R00</t>
  </si>
  <si>
    <t>Svislé přemístění suti k místu nakládky svislé přemístění suti nošením nebo přehazováním k místu nakládky, na výšku do 3,5 m</t>
  </si>
  <si>
    <t>800-2</t>
  </si>
  <si>
    <t>Přesun suti</t>
  </si>
  <si>
    <t>POL8_</t>
  </si>
  <si>
    <t>nebo vybouraných hmot nošením nebo přehazováním k místu nakládky přístupnému normálním dopravním prostředkům,</t>
  </si>
  <si>
    <t>979017192R00</t>
  </si>
  <si>
    <t xml:space="preserve">Svislé přemístění suti k místu nakládky příplatek za každých dalších i započatých 3,5 m výšky vybouraných hmot,  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</si>
  <si>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</si>
  <si>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</si>
  <si>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</si>
  <si>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</si>
  <si>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</si>
  <si>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</si>
  <si>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979990162R00</t>
  </si>
  <si>
    <t>Poplatek za skládku dřevo+sklo, skupina 17 09 04 z Katalogu odpadů</t>
  </si>
  <si>
    <t>764510450RT2</t>
  </si>
  <si>
    <t>Oplechování parapetů z titanzinkového plechu výroba a montáž včetně rohů a spojovacích prostředků _x000D_
 rš 330 mm</t>
  </si>
  <si>
    <t>800-764</t>
  </si>
  <si>
    <t>764410850R00</t>
  </si>
  <si>
    <t>Demontáž oplechování parapetů rš od 100 do 330 mm</t>
  </si>
  <si>
    <t>648952421R00</t>
  </si>
  <si>
    <t>Osazení parapetních desek dřevěných šířkky přes 250 do 500 mm</t>
  </si>
  <si>
    <t>POL1_7</t>
  </si>
  <si>
    <t>na montážní pěnu, zapravení omítky pod parapetem, těsnění spáry mezi parapetem a rámem okna, dodávka silikonu.</t>
  </si>
  <si>
    <t>766601216R00</t>
  </si>
  <si>
    <t xml:space="preserve">Těsnění připojovací spáry spára ostění, interiér - fólie parotěsná šířky 50 mm samolepicí, výplň PU pěnou, exteriér - páska paropropustná šířky 20 mm, tl. 8/40 mm expanzní,  </t>
  </si>
  <si>
    <t>800-766</t>
  </si>
  <si>
    <t>766601229R00</t>
  </si>
  <si>
    <t>Těsnění připojovací spáry spára parapetu, interiér - fólie parotěsná šířky 50 mm samolepicí, výplň PU pěnou, exteriér - fólie paropropustná šířky 50 mm samolepicí, expanzní páska š. 10 mm pod rám a pod vnější parapet</t>
  </si>
  <si>
    <t>pod vnější parapet</t>
  </si>
  <si>
    <t>POP</t>
  </si>
  <si>
    <t>766711001R00</t>
  </si>
  <si>
    <t xml:space="preserve">Montáž otvorových prvků plastových nebo z dřevěných europrofilů oken a balkonových dveří,  </t>
  </si>
  <si>
    <t>766-T1</t>
  </si>
  <si>
    <t>T1 Dřevěná dveřní sestava 2025x2605 - vícevrstvý lepený profil - tvrdé dřevo</t>
  </si>
  <si>
    <t>766-T10</t>
  </si>
  <si>
    <t>T10  Dřevěná okenní sestava schodiště 600x8460 vícevrstvý lepený profil (bud, buk) vč., spojovacích profilů</t>
  </si>
  <si>
    <t>766-T3</t>
  </si>
  <si>
    <t>T3  Dřevěné dvojkřídlové okno 1080x1680 vícevrstvý lepený profil (smrk, borovice)</t>
  </si>
  <si>
    <t>766-T4</t>
  </si>
  <si>
    <t>T4  Dřevěné dvojkřídlové rohové okno 900+900x1680 vícevrstvý lepený profil (smrk, borovice), vč., rohového spojovacího profilu</t>
  </si>
  <si>
    <t>766-T5</t>
  </si>
  <si>
    <t>T5  Dřevěné dvojkřídlové rohové okno 900+900x1430 vícevrstvý lepený profil (smrk, borovice), vč., spojovacího rohového profilu</t>
  </si>
  <si>
    <t>766-T6a</t>
  </si>
  <si>
    <t>T6a  Dřevěné jednokřídlé okno 600x600 vícevrstvý lepený profil (bud, buk)</t>
  </si>
  <si>
    <t>766-T6b</t>
  </si>
  <si>
    <t>T6b  Dřevěné jednokřídlé okno 600x600 vícevrstvý lepený profil (smrk, borovice)</t>
  </si>
  <si>
    <t>766-T8</t>
  </si>
  <si>
    <t>T8  Dřevěné jednokřídlé okno 600x1430 vícevrstvý lepený profil (smrk, borovice)</t>
  </si>
  <si>
    <t>766-T9</t>
  </si>
  <si>
    <t>T9 Dřevěná okenní sestava ve vikýři 2800x1200 vícevrstvý lepený profil (smrk, borovice)</t>
  </si>
  <si>
    <t>998766203R00</t>
  </si>
  <si>
    <t>Přesun hmot pro konstrukce truhlářské v objektech výšky do 24 m</t>
  </si>
  <si>
    <t>50 m vodorovně</t>
  </si>
  <si>
    <t>784191201R00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</si>
  <si>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</si>
  <si>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</si>
  <si>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</si>
  <si>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</si>
  <si>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005121 R</t>
  </si>
  <si>
    <t>Zařízení staveniště</t>
  </si>
  <si>
    <t>VRN</t>
  </si>
  <si>
    <t>POL99_8</t>
  </si>
  <si>
    <t>005122010R</t>
  </si>
  <si>
    <t xml:space="preserve">Provoz objednatele </t>
  </si>
  <si>
    <t>Soubor</t>
  </si>
  <si>
    <t>POL99_1</t>
  </si>
  <si>
    <t>005211040R</t>
  </si>
  <si>
    <t xml:space="preserve">Užívání veřejných ploch a prostranství  </t>
  </si>
  <si>
    <t>POL99_2</t>
  </si>
  <si>
    <t>005211080R</t>
  </si>
  <si>
    <t xml:space="preserve">Bezpečnostní a hygienická opatření na staveništi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</si>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</sst>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Vu1zWmgLWz1FeiPrctVzVrJth9ZpcoyqsFE68hrxixwd7FjuexXxOKJvQJmTxESc8r+Xde+NjFzVS7kL1KKXzw==" saltValue="8jo8tKtsCrk6hC/Dofw4u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20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5">
      <c r="A4" s="108">
        <v>2392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5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130" t="s">
        <v>55</v>
      </c>
      <c r="J6" s="8"/>
    </row>
    <row r="7" spans="1:15" ht="15.75" customHeight="1" x14ac:dyDescent="0.25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SUMIF(F53:F63,A16,I53:I63)+SUMIF(F53:F63,"PSU",I53:I63)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SUMIF(F53:F63,A17,I53:I63)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SUMIF(F53:F63,A18,I53:I63)</f>
        <v>0</v>
      </c>
      <c r="J18" s="85"/>
    </row>
    <row r="19" spans="1:10" ht="23.25" customHeight="1" x14ac:dyDescent="0.25">
      <c r="A19" s="201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SUMIF(F53:F63,A19,I53:I63)</f>
        <v>0</v>
      </c>
      <c r="J19" s="85"/>
    </row>
    <row r="20" spans="1:10" ht="23.25" customHeight="1" x14ac:dyDescent="0.25">
      <c r="A20" s="201" t="s">
        <v>87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SUMIF(F53:F63,A20,I53:I63)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1" t="s">
        <v>23</v>
      </c>
      <c r="C28" s="172"/>
      <c r="D28" s="172"/>
      <c r="E28" s="173"/>
      <c r="F28" s="174"/>
      <c r="G28" s="175">
        <f>IF(A28&gt;50, ROUNDUP(A27, 0), ROUNDDOWN(A27, 0))</f>
        <v>0</v>
      </c>
      <c r="H28" s="175"/>
      <c r="I28" s="175"/>
      <c r="J28" s="176" t="str">
        <f t="shared" si="0"/>
        <v>CZK</v>
      </c>
    </row>
    <row r="29" spans="1:10" ht="27.75" hidden="1" customHeight="1" thickBot="1" x14ac:dyDescent="0.3">
      <c r="A29" s="2"/>
      <c r="B29" s="171" t="s">
        <v>35</v>
      </c>
      <c r="C29" s="177"/>
      <c r="D29" s="177"/>
      <c r="E29" s="177"/>
      <c r="F29" s="178"/>
      <c r="G29" s="179">
        <f>ZakladDPHSni+DPHSni+ZakladDPHZakl+DPHZakl+Zaokrouhleni</f>
        <v>0</v>
      </c>
      <c r="H29" s="179"/>
      <c r="I29" s="179"/>
      <c r="J29" s="180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8" t="s">
        <v>1</v>
      </c>
      <c r="J38" s="149" t="s">
        <v>0</v>
      </c>
    </row>
    <row r="39" spans="1:10" ht="25.5" hidden="1" customHeight="1" x14ac:dyDescent="0.25">
      <c r="A39" s="139">
        <v>1</v>
      </c>
      <c r="B39" s="150" t="s">
        <v>56</v>
      </c>
      <c r="C39" s="151"/>
      <c r="D39" s="151"/>
      <c r="E39" s="151"/>
      <c r="F39" s="152">
        <f>'SO01 1 Pol'!AE85</f>
        <v>0</v>
      </c>
      <c r="G39" s="153">
        <f>'SO01 1 Pol'!AF85</f>
        <v>0</v>
      </c>
      <c r="H39" s="154"/>
      <c r="I39" s="155">
        <f>F39+G39+H39</f>
        <v>0</v>
      </c>
      <c r="J39" s="156" t="str">
        <f>IF(CenaCelkemVypocet=0,"",I39/CenaCelkemVypocet*100)</f>
        <v/>
      </c>
    </row>
    <row r="40" spans="1:10" ht="25.5" hidden="1" customHeight="1" x14ac:dyDescent="0.25">
      <c r="A40" s="139">
        <v>2</v>
      </c>
      <c r="B40" s="157"/>
      <c r="C40" s="158" t="s">
        <v>57</v>
      </c>
      <c r="D40" s="158"/>
      <c r="E40" s="158"/>
      <c r="F40" s="159"/>
      <c r="G40" s="160"/>
      <c r="H40" s="160"/>
      <c r="I40" s="161"/>
      <c r="J40" s="162"/>
    </row>
    <row r="41" spans="1:10" ht="25.5" hidden="1" customHeight="1" x14ac:dyDescent="0.25">
      <c r="A41" s="139">
        <v>2</v>
      </c>
      <c r="B41" s="157" t="s">
        <v>45</v>
      </c>
      <c r="C41" s="158" t="s">
        <v>44</v>
      </c>
      <c r="D41" s="158"/>
      <c r="E41" s="158"/>
      <c r="F41" s="159">
        <f>'SO01 1 Pol'!AE85</f>
        <v>0</v>
      </c>
      <c r="G41" s="160">
        <f>'SO01 1 Pol'!AF85</f>
        <v>0</v>
      </c>
      <c r="H41" s="160"/>
      <c r="I41" s="161">
        <f>F41+G41+H41</f>
        <v>0</v>
      </c>
      <c r="J41" s="162" t="str">
        <f>IF(CenaCelkemVypocet=0,"",I41/CenaCelkemVypocet*100)</f>
        <v/>
      </c>
    </row>
    <row r="42" spans="1:10" ht="25.5" hidden="1" customHeight="1" x14ac:dyDescent="0.25">
      <c r="A42" s="139">
        <v>3</v>
      </c>
      <c r="B42" s="163" t="s">
        <v>43</v>
      </c>
      <c r="C42" s="151" t="s">
        <v>44</v>
      </c>
      <c r="D42" s="151"/>
      <c r="E42" s="151"/>
      <c r="F42" s="164">
        <f>'SO01 1 Pol'!AE85</f>
        <v>0</v>
      </c>
      <c r="G42" s="154">
        <f>'SO01 1 Pol'!AF85</f>
        <v>0</v>
      </c>
      <c r="H42" s="154"/>
      <c r="I42" s="155">
        <f>F42+G42+H42</f>
        <v>0</v>
      </c>
      <c r="J42" s="156" t="str">
        <f>IF(CenaCelkemVypocet=0,"",I42/CenaCelkemVypocet*100)</f>
        <v/>
      </c>
    </row>
    <row r="43" spans="1:10" ht="25.5" hidden="1" customHeight="1" x14ac:dyDescent="0.25">
      <c r="A43" s="139"/>
      <c r="B43" s="165" t="s">
        <v>58</v>
      </c>
      <c r="C43" s="166"/>
      <c r="D43" s="166"/>
      <c r="E43" s="166"/>
      <c r="F43" s="167">
        <f>SUMIF(A39:A42,"=1",F39:F42)</f>
        <v>0</v>
      </c>
      <c r="G43" s="168">
        <f>SUMIF(A39:A42,"=1",G39:G42)</f>
        <v>0</v>
      </c>
      <c r="H43" s="168">
        <f>SUMIF(A39:A42,"=1",H39:H42)</f>
        <v>0</v>
      </c>
      <c r="I43" s="169">
        <f>SUMIF(A39:A42,"=1",I39:I42)</f>
        <v>0</v>
      </c>
      <c r="J43" s="170">
        <f>SUMIF(A39:A42,"=1",J39:J42)</f>
        <v>0</v>
      </c>
    </row>
    <row r="45" spans="1:10" x14ac:dyDescent="0.25">
      <c r="A45" t="s">
        <v>60</v>
      </c>
      <c r="B45" t="s">
        <v>61</v>
      </c>
    </row>
    <row r="46" spans="1:10" x14ac:dyDescent="0.25">
      <c r="A46" t="s">
        <v>62</v>
      </c>
      <c r="B46" t="s">
        <v>63</v>
      </c>
    </row>
    <row r="47" spans="1:10" x14ac:dyDescent="0.25">
      <c r="A47" t="s">
        <v>64</v>
      </c>
      <c r="B47" t="s">
        <v>65</v>
      </c>
    </row>
    <row r="50" spans="1:10" ht="15.6" x14ac:dyDescent="0.3">
      <c r="B50" s="181" t="s">
        <v>66</v>
      </c>
    </row>
    <row r="52" spans="1:10" ht="25.5" customHeight="1" x14ac:dyDescent="0.25">
      <c r="A52" s="183"/>
      <c r="B52" s="186" t="s">
        <v>17</v>
      </c>
      <c r="C52" s="186" t="s">
        <v>5</v>
      </c>
      <c r="D52" s="187"/>
      <c r="E52" s="187"/>
      <c r="F52" s="188" t="s">
        <v>67</v>
      </c>
      <c r="G52" s="188"/>
      <c r="H52" s="188"/>
      <c r="I52" s="188" t="s">
        <v>29</v>
      </c>
      <c r="J52" s="188" t="s">
        <v>0</v>
      </c>
    </row>
    <row r="53" spans="1:10" ht="36.75" customHeight="1" x14ac:dyDescent="0.25">
      <c r="A53" s="184"/>
      <c r="B53" s="189" t="s">
        <v>68</v>
      </c>
      <c r="C53" s="190" t="s">
        <v>69</v>
      </c>
      <c r="D53" s="191"/>
      <c r="E53" s="191"/>
      <c r="F53" s="197" t="s">
        <v>24</v>
      </c>
      <c r="G53" s="198"/>
      <c r="H53" s="198"/>
      <c r="I53" s="198">
        <f>'SO01 1 Pol'!G8</f>
        <v>0</v>
      </c>
      <c r="J53" s="195" t="str">
        <f>IF(I64=0,"",I53/I64*100)</f>
        <v/>
      </c>
    </row>
    <row r="54" spans="1:10" ht="36.75" customHeight="1" x14ac:dyDescent="0.25">
      <c r="A54" s="184"/>
      <c r="B54" s="189" t="s">
        <v>70</v>
      </c>
      <c r="C54" s="190" t="s">
        <v>71</v>
      </c>
      <c r="D54" s="191"/>
      <c r="E54" s="191"/>
      <c r="F54" s="197" t="s">
        <v>24</v>
      </c>
      <c r="G54" s="198"/>
      <c r="H54" s="198"/>
      <c r="I54" s="198">
        <f>'SO01 1 Pol'!G22</f>
        <v>0</v>
      </c>
      <c r="J54" s="195" t="str">
        <f>IF(I64=0,"",I54/I64*100)</f>
        <v/>
      </c>
    </row>
    <row r="55" spans="1:10" ht="36.75" customHeight="1" x14ac:dyDescent="0.25">
      <c r="A55" s="184"/>
      <c r="B55" s="189" t="s">
        <v>72</v>
      </c>
      <c r="C55" s="190" t="s">
        <v>73</v>
      </c>
      <c r="D55" s="191"/>
      <c r="E55" s="191"/>
      <c r="F55" s="197" t="s">
        <v>24</v>
      </c>
      <c r="G55" s="198"/>
      <c r="H55" s="198"/>
      <c r="I55" s="198">
        <f>'SO01 1 Pol'!G29</f>
        <v>0</v>
      </c>
      <c r="J55" s="195" t="str">
        <f>IF(I64=0,"",I55/I64*100)</f>
        <v/>
      </c>
    </row>
    <row r="56" spans="1:10" ht="36.75" customHeight="1" x14ac:dyDescent="0.25">
      <c r="A56" s="184"/>
      <c r="B56" s="189" t="s">
        <v>74</v>
      </c>
      <c r="C56" s="190" t="s">
        <v>75</v>
      </c>
      <c r="D56" s="191"/>
      <c r="E56" s="191"/>
      <c r="F56" s="197" t="s">
        <v>24</v>
      </c>
      <c r="G56" s="198"/>
      <c r="H56" s="198"/>
      <c r="I56" s="198">
        <f>'SO01 1 Pol'!G31</f>
        <v>0</v>
      </c>
      <c r="J56" s="195" t="str">
        <f>IF(I64=0,"",I56/I64*100)</f>
        <v/>
      </c>
    </row>
    <row r="57" spans="1:10" ht="36.75" customHeight="1" x14ac:dyDescent="0.25">
      <c r="A57" s="184"/>
      <c r="B57" s="189" t="s">
        <v>76</v>
      </c>
      <c r="C57" s="190" t="s">
        <v>77</v>
      </c>
      <c r="D57" s="191"/>
      <c r="E57" s="191"/>
      <c r="F57" s="197" t="s">
        <v>24</v>
      </c>
      <c r="G57" s="198"/>
      <c r="H57" s="198"/>
      <c r="I57" s="198">
        <f>'SO01 1 Pol'!G42</f>
        <v>0</v>
      </c>
      <c r="J57" s="195" t="str">
        <f>IF(I64=0,"",I57/I64*100)</f>
        <v/>
      </c>
    </row>
    <row r="58" spans="1:10" ht="36.75" customHeight="1" x14ac:dyDescent="0.25">
      <c r="A58" s="184"/>
      <c r="B58" s="189" t="s">
        <v>78</v>
      </c>
      <c r="C58" s="190" t="s">
        <v>79</v>
      </c>
      <c r="D58" s="191"/>
      <c r="E58" s="191"/>
      <c r="F58" s="197" t="s">
        <v>24</v>
      </c>
      <c r="G58" s="198"/>
      <c r="H58" s="198"/>
      <c r="I58" s="198">
        <f>'SO01 1 Pol'!G45</f>
        <v>0</v>
      </c>
      <c r="J58" s="195" t="str">
        <f>IF(I64=0,"",I58/I64*100)</f>
        <v/>
      </c>
    </row>
    <row r="59" spans="1:10" ht="36.75" customHeight="1" x14ac:dyDescent="0.25">
      <c r="A59" s="184"/>
      <c r="B59" s="189" t="s">
        <v>80</v>
      </c>
      <c r="C59" s="190" t="s">
        <v>81</v>
      </c>
      <c r="D59" s="191"/>
      <c r="E59" s="191"/>
      <c r="F59" s="197" t="s">
        <v>25</v>
      </c>
      <c r="G59" s="198"/>
      <c r="H59" s="198"/>
      <c r="I59" s="198">
        <f>'SO01 1 Pol'!G54</f>
        <v>0</v>
      </c>
      <c r="J59" s="195" t="str">
        <f>IF(I64=0,"",I59/I64*100)</f>
        <v/>
      </c>
    </row>
    <row r="60" spans="1:10" ht="36.75" customHeight="1" x14ac:dyDescent="0.25">
      <c r="A60" s="184"/>
      <c r="B60" s="189" t="s">
        <v>82</v>
      </c>
      <c r="C60" s="190" t="s">
        <v>83</v>
      </c>
      <c r="D60" s="191"/>
      <c r="E60" s="191"/>
      <c r="F60" s="197" t="s">
        <v>25</v>
      </c>
      <c r="G60" s="198"/>
      <c r="H60" s="198"/>
      <c r="I60" s="198">
        <f>'SO01 1 Pol'!G57</f>
        <v>0</v>
      </c>
      <c r="J60" s="195" t="str">
        <f>IF(I64=0,"",I60/I64*100)</f>
        <v/>
      </c>
    </row>
    <row r="61" spans="1:10" ht="36.75" customHeight="1" x14ac:dyDescent="0.25">
      <c r="A61" s="184"/>
      <c r="B61" s="189" t="s">
        <v>84</v>
      </c>
      <c r="C61" s="190" t="s">
        <v>85</v>
      </c>
      <c r="D61" s="191"/>
      <c r="E61" s="191"/>
      <c r="F61" s="197" t="s">
        <v>25</v>
      </c>
      <c r="G61" s="198"/>
      <c r="H61" s="198"/>
      <c r="I61" s="198">
        <f>'SO01 1 Pol'!G75</f>
        <v>0</v>
      </c>
      <c r="J61" s="195" t="str">
        <f>IF(I64=0,"",I61/I64*100)</f>
        <v/>
      </c>
    </row>
    <row r="62" spans="1:10" ht="36.75" customHeight="1" x14ac:dyDescent="0.25">
      <c r="A62" s="184"/>
      <c r="B62" s="189" t="s">
        <v>86</v>
      </c>
      <c r="C62" s="190" t="s">
        <v>27</v>
      </c>
      <c r="D62" s="191"/>
      <c r="E62" s="191"/>
      <c r="F62" s="197" t="s">
        <v>86</v>
      </c>
      <c r="G62" s="198"/>
      <c r="H62" s="198"/>
      <c r="I62" s="198">
        <f>'SO01 1 Pol'!G78</f>
        <v>0</v>
      </c>
      <c r="J62" s="195" t="str">
        <f>IF(I64=0,"",I62/I64*100)</f>
        <v/>
      </c>
    </row>
    <row r="63" spans="1:10" ht="36.75" customHeight="1" x14ac:dyDescent="0.25">
      <c r="A63" s="184"/>
      <c r="B63" s="189" t="s">
        <v>87</v>
      </c>
      <c r="C63" s="190" t="s">
        <v>28</v>
      </c>
      <c r="D63" s="191"/>
      <c r="E63" s="191"/>
      <c r="F63" s="197" t="s">
        <v>87</v>
      </c>
      <c r="G63" s="198"/>
      <c r="H63" s="198"/>
      <c r="I63" s="198">
        <f>'SO01 1 Pol'!G81</f>
        <v>0</v>
      </c>
      <c r="J63" s="195" t="str">
        <f>IF(I64=0,"",I63/I64*100)</f>
        <v/>
      </c>
    </row>
    <row r="64" spans="1:10" ht="25.5" customHeight="1" x14ac:dyDescent="0.25">
      <c r="A64" s="185"/>
      <c r="B64" s="192" t="s">
        <v>1</v>
      </c>
      <c r="C64" s="193"/>
      <c r="D64" s="194"/>
      <c r="E64" s="194"/>
      <c r="F64" s="199"/>
      <c r="G64" s="200"/>
      <c r="H64" s="200"/>
      <c r="I64" s="200">
        <f>SUM(I53:I63)</f>
        <v>0</v>
      </c>
      <c r="J64" s="196">
        <f>SUM(J53:J63)</f>
        <v>0</v>
      </c>
    </row>
    <row r="65" spans="6:10" x14ac:dyDescent="0.25">
      <c r="F65" s="137"/>
      <c r="G65" s="137"/>
      <c r="H65" s="137"/>
      <c r="I65" s="137"/>
      <c r="J65" s="138"/>
    </row>
    <row r="66" spans="6:10" x14ac:dyDescent="0.25">
      <c r="F66" s="137"/>
      <c r="G66" s="137"/>
      <c r="H66" s="137"/>
      <c r="I66" s="137"/>
      <c r="J66" s="138"/>
    </row>
    <row r="67" spans="6:10" x14ac:dyDescent="0.25">
      <c r="F67" s="137"/>
      <c r="G67" s="137"/>
      <c r="H67" s="137"/>
      <c r="I67" s="137"/>
      <c r="J67" s="138"/>
    </row>
  </sheetData>
  <sheetProtection algorithmName="SHA-512" hashValue="pyly49OyUkF93/8y7yZj0OaOKhZ6Svj+vf+KDCaLUWHKDHFX2jEkQbTxbkmjogDpUuVd5dBxtW1L0H5Dfuxmug==" saltValue="pjEpIPmJugP4KQjVTCqej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ga2j+ysOUy3Me6oeiPvpfAz4xyZsyzD5lIUoWrjuB9DKWtDX5vVpqcrmuQRFj7zTfqW/hrpR577OLlyuu072mA==" saltValue="67mVeWGJMOsjMBApEb7rc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F7C99-7B0B-4D92-8906-61835D386384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2" customWidth="1"/>
    <col min="3" max="3" width="63.33203125" style="18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88</v>
      </c>
      <c r="B1" s="202"/>
      <c r="C1" s="202"/>
      <c r="D1" s="202"/>
      <c r="E1" s="202"/>
      <c r="F1" s="202"/>
      <c r="G1" s="202"/>
      <c r="AG1" t="s">
        <v>89</v>
      </c>
    </row>
    <row r="2" spans="1:60" ht="25.05" customHeight="1" x14ac:dyDescent="0.25">
      <c r="A2" s="203" t="s">
        <v>7</v>
      </c>
      <c r="B2" s="49" t="s">
        <v>48</v>
      </c>
      <c r="C2" s="206" t="s">
        <v>49</v>
      </c>
      <c r="D2" s="204"/>
      <c r="E2" s="204"/>
      <c r="F2" s="204"/>
      <c r="G2" s="205"/>
      <c r="AG2" t="s">
        <v>90</v>
      </c>
    </row>
    <row r="3" spans="1:60" ht="25.05" customHeight="1" x14ac:dyDescent="0.25">
      <c r="A3" s="203" t="s">
        <v>8</v>
      </c>
      <c r="B3" s="49" t="s">
        <v>45</v>
      </c>
      <c r="C3" s="206" t="s">
        <v>44</v>
      </c>
      <c r="D3" s="204"/>
      <c r="E3" s="204"/>
      <c r="F3" s="204"/>
      <c r="G3" s="205"/>
      <c r="AC3" s="182" t="s">
        <v>90</v>
      </c>
      <c r="AG3" t="s">
        <v>91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92</v>
      </c>
    </row>
    <row r="5" spans="1:60" x14ac:dyDescent="0.25">
      <c r="D5" s="10"/>
    </row>
    <row r="6" spans="1:60" ht="39.6" x14ac:dyDescent="0.25">
      <c r="A6" s="213" t="s">
        <v>93</v>
      </c>
      <c r="B6" s="215" t="s">
        <v>94</v>
      </c>
      <c r="C6" s="215" t="s">
        <v>95</v>
      </c>
      <c r="D6" s="214" t="s">
        <v>96</v>
      </c>
      <c r="E6" s="213" t="s">
        <v>97</v>
      </c>
      <c r="F6" s="212" t="s">
        <v>98</v>
      </c>
      <c r="G6" s="213" t="s">
        <v>29</v>
      </c>
      <c r="H6" s="216" t="s">
        <v>30</v>
      </c>
      <c r="I6" s="216" t="s">
        <v>99</v>
      </c>
      <c r="J6" s="216" t="s">
        <v>31</v>
      </c>
      <c r="K6" s="216" t="s">
        <v>100</v>
      </c>
      <c r="L6" s="216" t="s">
        <v>101</v>
      </c>
      <c r="M6" s="216" t="s">
        <v>102</v>
      </c>
      <c r="N6" s="216" t="s">
        <v>103</v>
      </c>
      <c r="O6" s="216" t="s">
        <v>104</v>
      </c>
      <c r="P6" s="216" t="s">
        <v>105</v>
      </c>
      <c r="Q6" s="216" t="s">
        <v>106</v>
      </c>
      <c r="R6" s="216" t="s">
        <v>107</v>
      </c>
      <c r="S6" s="216" t="s">
        <v>108</v>
      </c>
      <c r="T6" s="216" t="s">
        <v>109</v>
      </c>
      <c r="U6" s="216" t="s">
        <v>110</v>
      </c>
      <c r="V6" s="216" t="s">
        <v>111</v>
      </c>
      <c r="W6" s="216" t="s">
        <v>112</v>
      </c>
      <c r="X6" s="216" t="s">
        <v>113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</row>
    <row r="8" spans="1:60" x14ac:dyDescent="0.25">
      <c r="A8" s="231" t="s">
        <v>114</v>
      </c>
      <c r="B8" s="232" t="s">
        <v>68</v>
      </c>
      <c r="C8" s="257" t="s">
        <v>69</v>
      </c>
      <c r="D8" s="233"/>
      <c r="E8" s="234"/>
      <c r="F8" s="235"/>
      <c r="G8" s="235">
        <f>SUMIF(AG9:AG21,"&lt;&gt;NOR",G9:G21)</f>
        <v>0</v>
      </c>
      <c r="H8" s="235"/>
      <c r="I8" s="235">
        <f>SUM(I9:I21)</f>
        <v>0</v>
      </c>
      <c r="J8" s="235"/>
      <c r="K8" s="235">
        <f>SUM(K9:K21)</f>
        <v>0</v>
      </c>
      <c r="L8" s="235"/>
      <c r="M8" s="235">
        <f>SUM(M9:M21)</f>
        <v>0</v>
      </c>
      <c r="N8" s="234"/>
      <c r="O8" s="234">
        <f>SUM(O9:O21)</f>
        <v>5.8599999999999994</v>
      </c>
      <c r="P8" s="234"/>
      <c r="Q8" s="234">
        <f>SUM(Q9:Q21)</f>
        <v>0</v>
      </c>
      <c r="R8" s="235"/>
      <c r="S8" s="235"/>
      <c r="T8" s="236"/>
      <c r="U8" s="230"/>
      <c r="V8" s="230">
        <f>SUM(V9:V21)</f>
        <v>231.35</v>
      </c>
      <c r="W8" s="230"/>
      <c r="X8" s="230"/>
      <c r="AG8" t="s">
        <v>115</v>
      </c>
    </row>
    <row r="9" spans="1:60" ht="40.799999999999997" outlineLevel="1" x14ac:dyDescent="0.25">
      <c r="A9" s="244">
        <v>1</v>
      </c>
      <c r="B9" s="245" t="s">
        <v>116</v>
      </c>
      <c r="C9" s="258" t="s">
        <v>117</v>
      </c>
      <c r="D9" s="246" t="s">
        <v>118</v>
      </c>
      <c r="E9" s="247">
        <v>33.619999999999997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15</v>
      </c>
      <c r="M9" s="249">
        <f>G9*(1+L9/100)</f>
        <v>0</v>
      </c>
      <c r="N9" s="247">
        <v>1.014E-2</v>
      </c>
      <c r="O9" s="247">
        <f>ROUND(E9*N9,2)</f>
        <v>0.34</v>
      </c>
      <c r="P9" s="247">
        <v>0</v>
      </c>
      <c r="Q9" s="247">
        <f>ROUND(E9*P9,2)</f>
        <v>0</v>
      </c>
      <c r="R9" s="249" t="s">
        <v>119</v>
      </c>
      <c r="S9" s="249" t="s">
        <v>120</v>
      </c>
      <c r="T9" s="250" t="s">
        <v>121</v>
      </c>
      <c r="U9" s="228">
        <v>1.6060000000000001</v>
      </c>
      <c r="V9" s="228">
        <f>ROUND(E9*U9,2)</f>
        <v>53.99</v>
      </c>
      <c r="W9" s="228"/>
      <c r="X9" s="228" t="s">
        <v>122</v>
      </c>
      <c r="Y9" s="217"/>
      <c r="Z9" s="217"/>
      <c r="AA9" s="217"/>
      <c r="AB9" s="217"/>
      <c r="AC9" s="217"/>
      <c r="AD9" s="217"/>
      <c r="AE9" s="217"/>
      <c r="AF9" s="217"/>
      <c r="AG9" s="217" t="s">
        <v>123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40.799999999999997" outlineLevel="1" x14ac:dyDescent="0.25">
      <c r="A10" s="244">
        <v>2</v>
      </c>
      <c r="B10" s="245" t="s">
        <v>124</v>
      </c>
      <c r="C10" s="258" t="s">
        <v>125</v>
      </c>
      <c r="D10" s="246" t="s">
        <v>118</v>
      </c>
      <c r="E10" s="247">
        <v>33.619999999999997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15</v>
      </c>
      <c r="M10" s="249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9" t="s">
        <v>119</v>
      </c>
      <c r="S10" s="249" t="s">
        <v>120</v>
      </c>
      <c r="T10" s="250" t="s">
        <v>121</v>
      </c>
      <c r="U10" s="228">
        <v>0.49399999999999999</v>
      </c>
      <c r="V10" s="228">
        <f>ROUND(E10*U10,2)</f>
        <v>16.61</v>
      </c>
      <c r="W10" s="228"/>
      <c r="X10" s="228" t="s">
        <v>122</v>
      </c>
      <c r="Y10" s="217"/>
      <c r="Z10" s="217"/>
      <c r="AA10" s="217"/>
      <c r="AB10" s="217"/>
      <c r="AC10" s="217"/>
      <c r="AD10" s="217"/>
      <c r="AE10" s="217"/>
      <c r="AF10" s="217"/>
      <c r="AG10" s="217" t="s">
        <v>123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5">
      <c r="A11" s="244">
        <v>3</v>
      </c>
      <c r="B11" s="245" t="s">
        <v>126</v>
      </c>
      <c r="C11" s="258" t="s">
        <v>127</v>
      </c>
      <c r="D11" s="246" t="s">
        <v>128</v>
      </c>
      <c r="E11" s="247">
        <v>198.67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15</v>
      </c>
      <c r="M11" s="249">
        <f>G11*(1+L11/100)</f>
        <v>0</v>
      </c>
      <c r="N11" s="247">
        <v>3.7100000000000002E-3</v>
      </c>
      <c r="O11" s="247">
        <f>ROUND(E11*N11,2)</f>
        <v>0.74</v>
      </c>
      <c r="P11" s="247">
        <v>0</v>
      </c>
      <c r="Q11" s="247">
        <f>ROUND(E11*P11,2)</f>
        <v>0</v>
      </c>
      <c r="R11" s="249" t="s">
        <v>129</v>
      </c>
      <c r="S11" s="249" t="s">
        <v>120</v>
      </c>
      <c r="T11" s="250" t="s">
        <v>130</v>
      </c>
      <c r="U11" s="228">
        <v>0.18179999999999999</v>
      </c>
      <c r="V11" s="228">
        <f>ROUND(E11*U11,2)</f>
        <v>36.119999999999997</v>
      </c>
      <c r="W11" s="228"/>
      <c r="X11" s="228" t="s">
        <v>122</v>
      </c>
      <c r="Y11" s="217"/>
      <c r="Z11" s="217"/>
      <c r="AA11" s="217"/>
      <c r="AB11" s="217"/>
      <c r="AC11" s="217"/>
      <c r="AD11" s="217"/>
      <c r="AE11" s="217"/>
      <c r="AF11" s="217"/>
      <c r="AG11" s="217" t="s">
        <v>123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5">
      <c r="A12" s="237">
        <v>4</v>
      </c>
      <c r="B12" s="238" t="s">
        <v>131</v>
      </c>
      <c r="C12" s="259" t="s">
        <v>132</v>
      </c>
      <c r="D12" s="239" t="s">
        <v>118</v>
      </c>
      <c r="E12" s="240">
        <v>59.600999999999999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0">
        <v>5.3690000000000002E-2</v>
      </c>
      <c r="O12" s="240">
        <f>ROUND(E12*N12,2)</f>
        <v>3.2</v>
      </c>
      <c r="P12" s="240">
        <v>0</v>
      </c>
      <c r="Q12" s="240">
        <f>ROUND(E12*P12,2)</f>
        <v>0</v>
      </c>
      <c r="R12" s="242" t="s">
        <v>129</v>
      </c>
      <c r="S12" s="242" t="s">
        <v>120</v>
      </c>
      <c r="T12" s="243" t="s">
        <v>130</v>
      </c>
      <c r="U12" s="228">
        <v>1.17717</v>
      </c>
      <c r="V12" s="228">
        <f>ROUND(E12*U12,2)</f>
        <v>70.16</v>
      </c>
      <c r="W12" s="228"/>
      <c r="X12" s="228" t="s">
        <v>122</v>
      </c>
      <c r="Y12" s="217"/>
      <c r="Z12" s="217"/>
      <c r="AA12" s="217"/>
      <c r="AB12" s="217"/>
      <c r="AC12" s="217"/>
      <c r="AD12" s="217"/>
      <c r="AE12" s="217"/>
      <c r="AF12" s="217"/>
      <c r="AG12" s="217" t="s">
        <v>123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5">
      <c r="A13" s="224"/>
      <c r="B13" s="225"/>
      <c r="C13" s="260" t="s">
        <v>133</v>
      </c>
      <c r="D13" s="252"/>
      <c r="E13" s="252"/>
      <c r="F13" s="252"/>
      <c r="G13" s="252"/>
      <c r="H13" s="228"/>
      <c r="I13" s="228"/>
      <c r="J13" s="228"/>
      <c r="K13" s="228"/>
      <c r="L13" s="228"/>
      <c r="M13" s="228"/>
      <c r="N13" s="227"/>
      <c r="O13" s="227"/>
      <c r="P13" s="227"/>
      <c r="Q13" s="227"/>
      <c r="R13" s="228"/>
      <c r="S13" s="228"/>
      <c r="T13" s="228"/>
      <c r="U13" s="228"/>
      <c r="V13" s="228"/>
      <c r="W13" s="228"/>
      <c r="X13" s="228"/>
      <c r="Y13" s="217"/>
      <c r="Z13" s="217"/>
      <c r="AA13" s="217"/>
      <c r="AB13" s="217"/>
      <c r="AC13" s="217"/>
      <c r="AD13" s="217"/>
      <c r="AE13" s="217"/>
      <c r="AF13" s="217"/>
      <c r="AG13" s="217" t="s">
        <v>134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51" t="str">
        <f>C13</f>
        <v>okenního nebo dveřního, z pomocného pracovního lešení o výšce podlahy do 1900 mm a pro zatížení do 1,5 kPa,</v>
      </c>
      <c r="BB13" s="217"/>
      <c r="BC13" s="217"/>
      <c r="BD13" s="217"/>
      <c r="BE13" s="217"/>
      <c r="BF13" s="217"/>
      <c r="BG13" s="217"/>
      <c r="BH13" s="217"/>
    </row>
    <row r="14" spans="1:60" outlineLevel="1" x14ac:dyDescent="0.25">
      <c r="A14" s="237">
        <v>5</v>
      </c>
      <c r="B14" s="238" t="s">
        <v>135</v>
      </c>
      <c r="C14" s="259" t="s">
        <v>136</v>
      </c>
      <c r="D14" s="239" t="s">
        <v>128</v>
      </c>
      <c r="E14" s="240">
        <v>198.67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15</v>
      </c>
      <c r="M14" s="242">
        <f>G14*(1+L14/100)</f>
        <v>0</v>
      </c>
      <c r="N14" s="240">
        <v>4.6000000000000001E-4</v>
      </c>
      <c r="O14" s="240">
        <f>ROUND(E14*N14,2)</f>
        <v>0.09</v>
      </c>
      <c r="P14" s="240">
        <v>0</v>
      </c>
      <c r="Q14" s="240">
        <f>ROUND(E14*P14,2)</f>
        <v>0</v>
      </c>
      <c r="R14" s="242" t="s">
        <v>119</v>
      </c>
      <c r="S14" s="242" t="s">
        <v>120</v>
      </c>
      <c r="T14" s="243" t="s">
        <v>130</v>
      </c>
      <c r="U14" s="228">
        <v>0</v>
      </c>
      <c r="V14" s="228">
        <f>ROUND(E14*U14,2)</f>
        <v>0</v>
      </c>
      <c r="W14" s="228"/>
      <c r="X14" s="228" t="s">
        <v>122</v>
      </c>
      <c r="Y14" s="217"/>
      <c r="Z14" s="217"/>
      <c r="AA14" s="217"/>
      <c r="AB14" s="217"/>
      <c r="AC14" s="217"/>
      <c r="AD14" s="217"/>
      <c r="AE14" s="217"/>
      <c r="AF14" s="217"/>
      <c r="AG14" s="217" t="s">
        <v>123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5">
      <c r="A15" s="224"/>
      <c r="B15" s="225"/>
      <c r="C15" s="260" t="s">
        <v>137</v>
      </c>
      <c r="D15" s="252"/>
      <c r="E15" s="252"/>
      <c r="F15" s="252"/>
      <c r="G15" s="252"/>
      <c r="H15" s="228"/>
      <c r="I15" s="228"/>
      <c r="J15" s="228"/>
      <c r="K15" s="228"/>
      <c r="L15" s="228"/>
      <c r="M15" s="228"/>
      <c r="N15" s="227"/>
      <c r="O15" s="227"/>
      <c r="P15" s="227"/>
      <c r="Q15" s="227"/>
      <c r="R15" s="228"/>
      <c r="S15" s="228"/>
      <c r="T15" s="228"/>
      <c r="U15" s="228"/>
      <c r="V15" s="228"/>
      <c r="W15" s="228"/>
      <c r="X15" s="228"/>
      <c r="Y15" s="217"/>
      <c r="Z15" s="217"/>
      <c r="AA15" s="217"/>
      <c r="AB15" s="217"/>
      <c r="AC15" s="217"/>
      <c r="AD15" s="217"/>
      <c r="AE15" s="217"/>
      <c r="AF15" s="217"/>
      <c r="AG15" s="217" t="s">
        <v>134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51" t="str">
        <f>C15</f>
        <v>omítka vápenocementová, strojně nebo ručně nanášená v podlaží i ve schodišti na jakýkoliv druh podkladu, kompletní souvrství</v>
      </c>
      <c r="BB15" s="217"/>
      <c r="BC15" s="217"/>
      <c r="BD15" s="217"/>
      <c r="BE15" s="217"/>
      <c r="BF15" s="217"/>
      <c r="BG15" s="217"/>
      <c r="BH15" s="217"/>
    </row>
    <row r="16" spans="1:60" outlineLevel="1" x14ac:dyDescent="0.25">
      <c r="A16" s="244">
        <v>6</v>
      </c>
      <c r="B16" s="245" t="s">
        <v>138</v>
      </c>
      <c r="C16" s="258" t="s">
        <v>139</v>
      </c>
      <c r="D16" s="246" t="s">
        <v>128</v>
      </c>
      <c r="E16" s="247">
        <v>198.67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15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 t="s">
        <v>119</v>
      </c>
      <c r="S16" s="249" t="s">
        <v>120</v>
      </c>
      <c r="T16" s="250" t="s">
        <v>130</v>
      </c>
      <c r="U16" s="228">
        <v>0.05</v>
      </c>
      <c r="V16" s="228">
        <f>ROUND(E16*U16,2)</f>
        <v>9.93</v>
      </c>
      <c r="W16" s="228"/>
      <c r="X16" s="228" t="s">
        <v>122</v>
      </c>
      <c r="Y16" s="217"/>
      <c r="Z16" s="217"/>
      <c r="AA16" s="217"/>
      <c r="AB16" s="217"/>
      <c r="AC16" s="217"/>
      <c r="AD16" s="217"/>
      <c r="AE16" s="217"/>
      <c r="AF16" s="217"/>
      <c r="AG16" s="217" t="s">
        <v>123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0.399999999999999" outlineLevel="1" x14ac:dyDescent="0.25">
      <c r="A17" s="244">
        <v>7</v>
      </c>
      <c r="B17" s="245" t="s">
        <v>140</v>
      </c>
      <c r="C17" s="258" t="s">
        <v>141</v>
      </c>
      <c r="D17" s="246" t="s">
        <v>118</v>
      </c>
      <c r="E17" s="247">
        <v>59.600999999999999</v>
      </c>
      <c r="F17" s="248"/>
      <c r="G17" s="249">
        <f>ROUND(E17*F17,2)</f>
        <v>0</v>
      </c>
      <c r="H17" s="248"/>
      <c r="I17" s="249">
        <f>ROUND(E17*H17,2)</f>
        <v>0</v>
      </c>
      <c r="J17" s="248"/>
      <c r="K17" s="249">
        <f>ROUND(E17*J17,2)</f>
        <v>0</v>
      </c>
      <c r="L17" s="249">
        <v>15</v>
      </c>
      <c r="M17" s="249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9" t="s">
        <v>119</v>
      </c>
      <c r="S17" s="249" t="s">
        <v>120</v>
      </c>
      <c r="T17" s="250" t="s">
        <v>130</v>
      </c>
      <c r="U17" s="228">
        <v>0.36199999999999999</v>
      </c>
      <c r="V17" s="228">
        <f>ROUND(E17*U17,2)</f>
        <v>21.58</v>
      </c>
      <c r="W17" s="228"/>
      <c r="X17" s="228" t="s">
        <v>122</v>
      </c>
      <c r="Y17" s="217"/>
      <c r="Z17" s="217"/>
      <c r="AA17" s="217"/>
      <c r="AB17" s="217"/>
      <c r="AC17" s="217"/>
      <c r="AD17" s="217"/>
      <c r="AE17" s="217"/>
      <c r="AF17" s="217"/>
      <c r="AG17" s="217" t="s">
        <v>123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5">
      <c r="A18" s="237">
        <v>8</v>
      </c>
      <c r="B18" s="238" t="s">
        <v>142</v>
      </c>
      <c r="C18" s="259" t="s">
        <v>143</v>
      </c>
      <c r="D18" s="239" t="s">
        <v>118</v>
      </c>
      <c r="E18" s="240">
        <v>16.809999999999999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15</v>
      </c>
      <c r="M18" s="242">
        <f>G18*(1+L18/100)</f>
        <v>0</v>
      </c>
      <c r="N18" s="240">
        <v>7.4260000000000007E-2</v>
      </c>
      <c r="O18" s="240">
        <f>ROUND(E18*N18,2)</f>
        <v>1.25</v>
      </c>
      <c r="P18" s="240">
        <v>0</v>
      </c>
      <c r="Q18" s="240">
        <f>ROUND(E18*P18,2)</f>
        <v>0</v>
      </c>
      <c r="R18" s="242" t="s">
        <v>119</v>
      </c>
      <c r="S18" s="242" t="s">
        <v>120</v>
      </c>
      <c r="T18" s="243" t="s">
        <v>121</v>
      </c>
      <c r="U18" s="228">
        <v>0.373</v>
      </c>
      <c r="V18" s="228">
        <f>ROUND(E18*U18,2)</f>
        <v>6.27</v>
      </c>
      <c r="W18" s="228"/>
      <c r="X18" s="228" t="s">
        <v>122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144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1" outlineLevel="1" x14ac:dyDescent="0.25">
      <c r="A19" s="224"/>
      <c r="B19" s="225"/>
      <c r="C19" s="260" t="s">
        <v>145</v>
      </c>
      <c r="D19" s="252"/>
      <c r="E19" s="252"/>
      <c r="F19" s="252"/>
      <c r="G19" s="252"/>
      <c r="H19" s="228"/>
      <c r="I19" s="228"/>
      <c r="J19" s="228"/>
      <c r="K19" s="228"/>
      <c r="L19" s="228"/>
      <c r="M19" s="228"/>
      <c r="N19" s="227"/>
      <c r="O19" s="227"/>
      <c r="P19" s="227"/>
      <c r="Q19" s="227"/>
      <c r="R19" s="228"/>
      <c r="S19" s="228"/>
      <c r="T19" s="228"/>
      <c r="U19" s="228"/>
      <c r="V19" s="228"/>
      <c r="W19" s="228"/>
      <c r="X19" s="228"/>
      <c r="Y19" s="217"/>
      <c r="Z19" s="217"/>
      <c r="AA19" s="217"/>
      <c r="AB19" s="217"/>
      <c r="AC19" s="217"/>
      <c r="AD19" s="217"/>
      <c r="AE19" s="217"/>
      <c r="AF19" s="217"/>
      <c r="AG19" s="217" t="s">
        <v>134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51" t="str">
        <f>C19</f>
        <v>na zdivu jako podklad např. pod izolaci, na parapetech z prefabrikovaných dílců, pod oplechování apod., vodorovný nebo ve spádu do 15°, hlazený dřevěným hladítkem,</v>
      </c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44">
        <v>9</v>
      </c>
      <c r="B20" s="245" t="s">
        <v>146</v>
      </c>
      <c r="C20" s="258" t="s">
        <v>147</v>
      </c>
      <c r="D20" s="246" t="s">
        <v>118</v>
      </c>
      <c r="E20" s="247">
        <v>59.600999999999999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15</v>
      </c>
      <c r="M20" s="249">
        <f>G20*(1+L20/100)</f>
        <v>0</v>
      </c>
      <c r="N20" s="247">
        <v>3.0000000000000001E-3</v>
      </c>
      <c r="O20" s="247">
        <f>ROUND(E20*N20,2)</f>
        <v>0.18</v>
      </c>
      <c r="P20" s="247">
        <v>0</v>
      </c>
      <c r="Q20" s="247">
        <f>ROUND(E20*P20,2)</f>
        <v>0</v>
      </c>
      <c r="R20" s="249" t="s">
        <v>148</v>
      </c>
      <c r="S20" s="249" t="s">
        <v>120</v>
      </c>
      <c r="T20" s="250" t="s">
        <v>130</v>
      </c>
      <c r="U20" s="228">
        <v>0.28000000000000003</v>
      </c>
      <c r="V20" s="228">
        <f>ROUND(E20*U20,2)</f>
        <v>16.690000000000001</v>
      </c>
      <c r="W20" s="228"/>
      <c r="X20" s="228" t="s">
        <v>122</v>
      </c>
      <c r="Y20" s="217"/>
      <c r="Z20" s="217"/>
      <c r="AA20" s="217"/>
      <c r="AB20" s="217"/>
      <c r="AC20" s="217"/>
      <c r="AD20" s="217"/>
      <c r="AE20" s="217"/>
      <c r="AF20" s="217"/>
      <c r="AG20" s="217" t="s">
        <v>123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0.399999999999999" outlineLevel="1" x14ac:dyDescent="0.25">
      <c r="A21" s="244">
        <v>10</v>
      </c>
      <c r="B21" s="245" t="s">
        <v>149</v>
      </c>
      <c r="C21" s="258" t="s">
        <v>150</v>
      </c>
      <c r="D21" s="246" t="s">
        <v>118</v>
      </c>
      <c r="E21" s="247">
        <v>65.561099999999996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15</v>
      </c>
      <c r="M21" s="249">
        <f>G21*(1+L21/100)</f>
        <v>0</v>
      </c>
      <c r="N21" s="247">
        <v>8.8000000000000003E-4</v>
      </c>
      <c r="O21" s="247">
        <f>ROUND(E21*N21,2)</f>
        <v>0.06</v>
      </c>
      <c r="P21" s="247">
        <v>0</v>
      </c>
      <c r="Q21" s="247">
        <f>ROUND(E21*P21,2)</f>
        <v>0</v>
      </c>
      <c r="R21" s="249" t="s">
        <v>151</v>
      </c>
      <c r="S21" s="249" t="s">
        <v>120</v>
      </c>
      <c r="T21" s="250" t="s">
        <v>130</v>
      </c>
      <c r="U21" s="228">
        <v>0</v>
      </c>
      <c r="V21" s="228">
        <f>ROUND(E21*U21,2)</f>
        <v>0</v>
      </c>
      <c r="W21" s="228"/>
      <c r="X21" s="228" t="s">
        <v>152</v>
      </c>
      <c r="Y21" s="217"/>
      <c r="Z21" s="217"/>
      <c r="AA21" s="217"/>
      <c r="AB21" s="217"/>
      <c r="AC21" s="217"/>
      <c r="AD21" s="217"/>
      <c r="AE21" s="217"/>
      <c r="AF21" s="217"/>
      <c r="AG21" s="217" t="s">
        <v>153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x14ac:dyDescent="0.25">
      <c r="A22" s="231" t="s">
        <v>114</v>
      </c>
      <c r="B22" s="232" t="s">
        <v>70</v>
      </c>
      <c r="C22" s="257" t="s">
        <v>71</v>
      </c>
      <c r="D22" s="233"/>
      <c r="E22" s="234"/>
      <c r="F22" s="235"/>
      <c r="G22" s="235">
        <f>SUMIF(AG23:AG28,"&lt;&gt;NOR",G23:G28)</f>
        <v>0</v>
      </c>
      <c r="H22" s="235"/>
      <c r="I22" s="235">
        <f>SUM(I23:I28)</f>
        <v>0</v>
      </c>
      <c r="J22" s="235"/>
      <c r="K22" s="235">
        <f>SUM(K23:K28)</f>
        <v>0</v>
      </c>
      <c r="L22" s="235"/>
      <c r="M22" s="235">
        <f>SUM(M23:M28)</f>
        <v>0</v>
      </c>
      <c r="N22" s="234"/>
      <c r="O22" s="234">
        <f>SUM(O23:O28)</f>
        <v>2.61</v>
      </c>
      <c r="P22" s="234"/>
      <c r="Q22" s="234">
        <f>SUM(Q23:Q28)</f>
        <v>0</v>
      </c>
      <c r="R22" s="235"/>
      <c r="S22" s="235"/>
      <c r="T22" s="236"/>
      <c r="U22" s="230"/>
      <c r="V22" s="230">
        <f>SUM(V23:V28)</f>
        <v>53.690000000000005</v>
      </c>
      <c r="W22" s="230"/>
      <c r="X22" s="230"/>
      <c r="AG22" t="s">
        <v>115</v>
      </c>
    </row>
    <row r="23" spans="1:60" outlineLevel="1" x14ac:dyDescent="0.25">
      <c r="A23" s="244">
        <v>11</v>
      </c>
      <c r="B23" s="245" t="s">
        <v>154</v>
      </c>
      <c r="C23" s="258" t="s">
        <v>155</v>
      </c>
      <c r="D23" s="246" t="s">
        <v>118</v>
      </c>
      <c r="E23" s="247">
        <v>59.600999999999999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15</v>
      </c>
      <c r="M23" s="249">
        <f>G23*(1+L23/100)</f>
        <v>0</v>
      </c>
      <c r="N23" s="247">
        <v>3.5E-4</v>
      </c>
      <c r="O23" s="247">
        <f>ROUND(E23*N23,2)</f>
        <v>0.02</v>
      </c>
      <c r="P23" s="247">
        <v>0</v>
      </c>
      <c r="Q23" s="247">
        <f>ROUND(E23*P23,2)</f>
        <v>0</v>
      </c>
      <c r="R23" s="249" t="s">
        <v>119</v>
      </c>
      <c r="S23" s="249" t="s">
        <v>120</v>
      </c>
      <c r="T23" s="250" t="s">
        <v>130</v>
      </c>
      <c r="U23" s="228">
        <v>7.0000000000000007E-2</v>
      </c>
      <c r="V23" s="228">
        <f>ROUND(E23*U23,2)</f>
        <v>4.17</v>
      </c>
      <c r="W23" s="228"/>
      <c r="X23" s="228" t="s">
        <v>122</v>
      </c>
      <c r="Y23" s="217"/>
      <c r="Z23" s="217"/>
      <c r="AA23" s="217"/>
      <c r="AB23" s="217"/>
      <c r="AC23" s="217"/>
      <c r="AD23" s="217"/>
      <c r="AE23" s="217"/>
      <c r="AF23" s="217"/>
      <c r="AG23" s="217" t="s">
        <v>123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30.6" outlineLevel="1" x14ac:dyDescent="0.25">
      <c r="A24" s="237">
        <v>12</v>
      </c>
      <c r="B24" s="238" t="s">
        <v>156</v>
      </c>
      <c r="C24" s="259" t="s">
        <v>157</v>
      </c>
      <c r="D24" s="239" t="s">
        <v>118</v>
      </c>
      <c r="E24" s="240">
        <v>59.600999999999999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15</v>
      </c>
      <c r="M24" s="242">
        <f>G24*(1+L24/100)</f>
        <v>0</v>
      </c>
      <c r="N24" s="240">
        <v>4.2549999999999998E-2</v>
      </c>
      <c r="O24" s="240">
        <f>ROUND(E24*N24,2)</f>
        <v>2.54</v>
      </c>
      <c r="P24" s="240">
        <v>0</v>
      </c>
      <c r="Q24" s="240">
        <f>ROUND(E24*P24,2)</f>
        <v>0</v>
      </c>
      <c r="R24" s="242" t="s">
        <v>129</v>
      </c>
      <c r="S24" s="242" t="s">
        <v>120</v>
      </c>
      <c r="T24" s="243" t="s">
        <v>121</v>
      </c>
      <c r="U24" s="228">
        <v>0.60089999999999999</v>
      </c>
      <c r="V24" s="228">
        <f>ROUND(E24*U24,2)</f>
        <v>35.81</v>
      </c>
      <c r="W24" s="228"/>
      <c r="X24" s="228" t="s">
        <v>122</v>
      </c>
      <c r="Y24" s="217"/>
      <c r="Z24" s="217"/>
      <c r="AA24" s="217"/>
      <c r="AB24" s="217"/>
      <c r="AC24" s="217"/>
      <c r="AD24" s="217"/>
      <c r="AE24" s="217"/>
      <c r="AF24" s="217"/>
      <c r="AG24" s="217" t="s">
        <v>123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24"/>
      <c r="B25" s="225"/>
      <c r="C25" s="260" t="s">
        <v>158</v>
      </c>
      <c r="D25" s="252"/>
      <c r="E25" s="252"/>
      <c r="F25" s="252"/>
      <c r="G25" s="252"/>
      <c r="H25" s="228"/>
      <c r="I25" s="228"/>
      <c r="J25" s="228"/>
      <c r="K25" s="228"/>
      <c r="L25" s="228"/>
      <c r="M25" s="228"/>
      <c r="N25" s="227"/>
      <c r="O25" s="227"/>
      <c r="P25" s="227"/>
      <c r="Q25" s="227"/>
      <c r="R25" s="228"/>
      <c r="S25" s="228"/>
      <c r="T25" s="228"/>
      <c r="U25" s="228"/>
      <c r="V25" s="228"/>
      <c r="W25" s="228"/>
      <c r="X25" s="228"/>
      <c r="Y25" s="217"/>
      <c r="Z25" s="217"/>
      <c r="AA25" s="217"/>
      <c r="AB25" s="217"/>
      <c r="AC25" s="217"/>
      <c r="AD25" s="217"/>
      <c r="AE25" s="217"/>
      <c r="AF25" s="217"/>
      <c r="AG25" s="217" t="s">
        <v>134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0.399999999999999" outlineLevel="1" x14ac:dyDescent="0.25">
      <c r="A26" s="237">
        <v>13</v>
      </c>
      <c r="B26" s="238" t="s">
        <v>159</v>
      </c>
      <c r="C26" s="259" t="s">
        <v>160</v>
      </c>
      <c r="D26" s="239" t="s">
        <v>118</v>
      </c>
      <c r="E26" s="240">
        <v>59.600999999999999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15</v>
      </c>
      <c r="M26" s="242">
        <f>G26*(1+L26/100)</f>
        <v>0</v>
      </c>
      <c r="N26" s="240">
        <v>7.6000000000000004E-4</v>
      </c>
      <c r="O26" s="240">
        <f>ROUND(E26*N26,2)</f>
        <v>0.05</v>
      </c>
      <c r="P26" s="240">
        <v>0</v>
      </c>
      <c r="Q26" s="240">
        <f>ROUND(E26*P26,2)</f>
        <v>0</v>
      </c>
      <c r="R26" s="242" t="s">
        <v>119</v>
      </c>
      <c r="S26" s="242" t="s">
        <v>120</v>
      </c>
      <c r="T26" s="243" t="s">
        <v>130</v>
      </c>
      <c r="U26" s="228">
        <v>0.23</v>
      </c>
      <c r="V26" s="228">
        <f>ROUND(E26*U26,2)</f>
        <v>13.71</v>
      </c>
      <c r="W26" s="228"/>
      <c r="X26" s="228" t="s">
        <v>122</v>
      </c>
      <c r="Y26" s="217"/>
      <c r="Z26" s="217"/>
      <c r="AA26" s="217"/>
      <c r="AB26" s="217"/>
      <c r="AC26" s="217"/>
      <c r="AD26" s="217"/>
      <c r="AE26" s="217"/>
      <c r="AF26" s="217"/>
      <c r="AG26" s="217" t="s">
        <v>123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24"/>
      <c r="B27" s="225"/>
      <c r="C27" s="260" t="s">
        <v>161</v>
      </c>
      <c r="D27" s="252"/>
      <c r="E27" s="252"/>
      <c r="F27" s="252"/>
      <c r="G27" s="252"/>
      <c r="H27" s="228"/>
      <c r="I27" s="228"/>
      <c r="J27" s="228"/>
      <c r="K27" s="228"/>
      <c r="L27" s="228"/>
      <c r="M27" s="228"/>
      <c r="N27" s="227"/>
      <c r="O27" s="227"/>
      <c r="P27" s="227"/>
      <c r="Q27" s="227"/>
      <c r="R27" s="228"/>
      <c r="S27" s="228"/>
      <c r="T27" s="228"/>
      <c r="U27" s="228"/>
      <c r="V27" s="228"/>
      <c r="W27" s="228"/>
      <c r="X27" s="228"/>
      <c r="Y27" s="217"/>
      <c r="Z27" s="217"/>
      <c r="AA27" s="217"/>
      <c r="AB27" s="217"/>
      <c r="AC27" s="217"/>
      <c r="AD27" s="217"/>
      <c r="AE27" s="217"/>
      <c r="AF27" s="217"/>
      <c r="AG27" s="217" t="s">
        <v>134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5">
      <c r="A28" s="244">
        <v>14</v>
      </c>
      <c r="B28" s="245" t="s">
        <v>162</v>
      </c>
      <c r="C28" s="258" t="s">
        <v>163</v>
      </c>
      <c r="D28" s="246" t="s">
        <v>128</v>
      </c>
      <c r="E28" s="247">
        <v>198.67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15</v>
      </c>
      <c r="M28" s="249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9"/>
      <c r="S28" s="249" t="s">
        <v>164</v>
      </c>
      <c r="T28" s="250" t="s">
        <v>130</v>
      </c>
      <c r="U28" s="228">
        <v>0</v>
      </c>
      <c r="V28" s="228">
        <f>ROUND(E28*U28,2)</f>
        <v>0</v>
      </c>
      <c r="W28" s="228"/>
      <c r="X28" s="228" t="s">
        <v>122</v>
      </c>
      <c r="Y28" s="217"/>
      <c r="Z28" s="217"/>
      <c r="AA28" s="217"/>
      <c r="AB28" s="217"/>
      <c r="AC28" s="217"/>
      <c r="AD28" s="217"/>
      <c r="AE28" s="217"/>
      <c r="AF28" s="217"/>
      <c r="AG28" s="217" t="s">
        <v>123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x14ac:dyDescent="0.25">
      <c r="A29" s="231" t="s">
        <v>114</v>
      </c>
      <c r="B29" s="232" t="s">
        <v>72</v>
      </c>
      <c r="C29" s="257" t="s">
        <v>73</v>
      </c>
      <c r="D29" s="233"/>
      <c r="E29" s="234"/>
      <c r="F29" s="235"/>
      <c r="G29" s="235">
        <f>SUMIF(AG30:AG30,"&lt;&gt;NOR",G30:G30)</f>
        <v>0</v>
      </c>
      <c r="H29" s="235"/>
      <c r="I29" s="235">
        <f>SUM(I30:I30)</f>
        <v>0</v>
      </c>
      <c r="J29" s="235"/>
      <c r="K29" s="235">
        <f>SUM(K30:K30)</f>
        <v>0</v>
      </c>
      <c r="L29" s="235"/>
      <c r="M29" s="235">
        <f>SUM(M30:M30)</f>
        <v>0</v>
      </c>
      <c r="N29" s="234"/>
      <c r="O29" s="234">
        <f>SUM(O30:O30)</f>
        <v>0</v>
      </c>
      <c r="P29" s="234"/>
      <c r="Q29" s="234">
        <f>SUM(Q30:Q30)</f>
        <v>0</v>
      </c>
      <c r="R29" s="235"/>
      <c r="S29" s="235"/>
      <c r="T29" s="236"/>
      <c r="U29" s="230"/>
      <c r="V29" s="230">
        <f>SUM(V30:V30)</f>
        <v>0</v>
      </c>
      <c r="W29" s="230"/>
      <c r="X29" s="230"/>
      <c r="AG29" t="s">
        <v>115</v>
      </c>
    </row>
    <row r="30" spans="1:60" outlineLevel="1" x14ac:dyDescent="0.25">
      <c r="A30" s="244">
        <v>15</v>
      </c>
      <c r="B30" s="245" t="s">
        <v>165</v>
      </c>
      <c r="C30" s="258" t="s">
        <v>166</v>
      </c>
      <c r="D30" s="246" t="s">
        <v>167</v>
      </c>
      <c r="E30" s="247">
        <v>20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15</v>
      </c>
      <c r="M30" s="249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9"/>
      <c r="S30" s="249" t="s">
        <v>164</v>
      </c>
      <c r="T30" s="250" t="s">
        <v>130</v>
      </c>
      <c r="U30" s="228">
        <v>0</v>
      </c>
      <c r="V30" s="228">
        <f>ROUND(E30*U30,2)</f>
        <v>0</v>
      </c>
      <c r="W30" s="228"/>
      <c r="X30" s="228" t="s">
        <v>168</v>
      </c>
      <c r="Y30" s="217"/>
      <c r="Z30" s="217"/>
      <c r="AA30" s="217"/>
      <c r="AB30" s="217"/>
      <c r="AC30" s="217"/>
      <c r="AD30" s="217"/>
      <c r="AE30" s="217"/>
      <c r="AF30" s="217"/>
      <c r="AG30" s="217" t="s">
        <v>169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x14ac:dyDescent="0.25">
      <c r="A31" s="231" t="s">
        <v>114</v>
      </c>
      <c r="B31" s="232" t="s">
        <v>74</v>
      </c>
      <c r="C31" s="257" t="s">
        <v>75</v>
      </c>
      <c r="D31" s="233"/>
      <c r="E31" s="234"/>
      <c r="F31" s="235"/>
      <c r="G31" s="235">
        <f>SUMIF(AG32:AG41,"&lt;&gt;NOR",G32:G41)</f>
        <v>0</v>
      </c>
      <c r="H31" s="235"/>
      <c r="I31" s="235">
        <f>SUM(I32:I41)</f>
        <v>0</v>
      </c>
      <c r="J31" s="235"/>
      <c r="K31" s="235">
        <f>SUM(K32:K41)</f>
        <v>0</v>
      </c>
      <c r="L31" s="235"/>
      <c r="M31" s="235">
        <f>SUM(M32:M41)</f>
        <v>0</v>
      </c>
      <c r="N31" s="234"/>
      <c r="O31" s="234">
        <f>SUM(O32:O41)</f>
        <v>0.13</v>
      </c>
      <c r="P31" s="234"/>
      <c r="Q31" s="234">
        <f>SUM(Q32:Q41)</f>
        <v>9.4599999999999991</v>
      </c>
      <c r="R31" s="235"/>
      <c r="S31" s="235"/>
      <c r="T31" s="236"/>
      <c r="U31" s="230"/>
      <c r="V31" s="230">
        <f>SUM(V32:V41)</f>
        <v>103.35</v>
      </c>
      <c r="W31" s="230"/>
      <c r="X31" s="230"/>
      <c r="AG31" t="s">
        <v>115</v>
      </c>
    </row>
    <row r="32" spans="1:60" outlineLevel="1" x14ac:dyDescent="0.25">
      <c r="A32" s="237">
        <v>16</v>
      </c>
      <c r="B32" s="238" t="s">
        <v>170</v>
      </c>
      <c r="C32" s="259" t="s">
        <v>171</v>
      </c>
      <c r="D32" s="239" t="s">
        <v>172</v>
      </c>
      <c r="E32" s="240">
        <v>75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15</v>
      </c>
      <c r="M32" s="242">
        <f>G32*(1+L32/100)</f>
        <v>0</v>
      </c>
      <c r="N32" s="240">
        <v>0</v>
      </c>
      <c r="O32" s="240">
        <f>ROUND(E32*N32,2)</f>
        <v>0</v>
      </c>
      <c r="P32" s="240">
        <v>0</v>
      </c>
      <c r="Q32" s="240">
        <f>ROUND(E32*P32,2)</f>
        <v>0</v>
      </c>
      <c r="R32" s="242" t="s">
        <v>173</v>
      </c>
      <c r="S32" s="242" t="s">
        <v>120</v>
      </c>
      <c r="T32" s="243" t="s">
        <v>121</v>
      </c>
      <c r="U32" s="228">
        <v>0.06</v>
      </c>
      <c r="V32" s="228">
        <f>ROUND(E32*U32,2)</f>
        <v>4.5</v>
      </c>
      <c r="W32" s="228"/>
      <c r="X32" s="228" t="s">
        <v>122</v>
      </c>
      <c r="Y32" s="217"/>
      <c r="Z32" s="217"/>
      <c r="AA32" s="217"/>
      <c r="AB32" s="217"/>
      <c r="AC32" s="217"/>
      <c r="AD32" s="217"/>
      <c r="AE32" s="217"/>
      <c r="AF32" s="217"/>
      <c r="AG32" s="217" t="s">
        <v>144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24"/>
      <c r="B33" s="225"/>
      <c r="C33" s="260" t="s">
        <v>174</v>
      </c>
      <c r="D33" s="252"/>
      <c r="E33" s="252"/>
      <c r="F33" s="252"/>
      <c r="G33" s="252"/>
      <c r="H33" s="228"/>
      <c r="I33" s="228"/>
      <c r="J33" s="228"/>
      <c r="K33" s="228"/>
      <c r="L33" s="228"/>
      <c r="M33" s="228"/>
      <c r="N33" s="227"/>
      <c r="O33" s="227"/>
      <c r="P33" s="227"/>
      <c r="Q33" s="227"/>
      <c r="R33" s="228"/>
      <c r="S33" s="228"/>
      <c r="T33" s="228"/>
      <c r="U33" s="228"/>
      <c r="V33" s="228"/>
      <c r="W33" s="228"/>
      <c r="X33" s="228"/>
      <c r="Y33" s="217"/>
      <c r="Z33" s="217"/>
      <c r="AA33" s="217"/>
      <c r="AB33" s="217"/>
      <c r="AC33" s="217"/>
      <c r="AD33" s="217"/>
      <c r="AE33" s="217"/>
      <c r="AF33" s="217"/>
      <c r="AG33" s="217" t="s">
        <v>134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37">
        <v>17</v>
      </c>
      <c r="B34" s="238" t="s">
        <v>175</v>
      </c>
      <c r="C34" s="259" t="s">
        <v>176</v>
      </c>
      <c r="D34" s="239" t="s">
        <v>172</v>
      </c>
      <c r="E34" s="240">
        <v>2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15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 t="s">
        <v>173</v>
      </c>
      <c r="S34" s="242" t="s">
        <v>120</v>
      </c>
      <c r="T34" s="243" t="s">
        <v>121</v>
      </c>
      <c r="U34" s="228">
        <v>0.05</v>
      </c>
      <c r="V34" s="228">
        <f>ROUND(E34*U34,2)</f>
        <v>0.1</v>
      </c>
      <c r="W34" s="228"/>
      <c r="X34" s="228" t="s">
        <v>122</v>
      </c>
      <c r="Y34" s="217"/>
      <c r="Z34" s="217"/>
      <c r="AA34" s="217"/>
      <c r="AB34" s="217"/>
      <c r="AC34" s="217"/>
      <c r="AD34" s="217"/>
      <c r="AE34" s="217"/>
      <c r="AF34" s="217"/>
      <c r="AG34" s="217" t="s">
        <v>144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5">
      <c r="A35" s="224"/>
      <c r="B35" s="225"/>
      <c r="C35" s="260" t="s">
        <v>174</v>
      </c>
      <c r="D35" s="252"/>
      <c r="E35" s="252"/>
      <c r="F35" s="252"/>
      <c r="G35" s="252"/>
      <c r="H35" s="228"/>
      <c r="I35" s="228"/>
      <c r="J35" s="228"/>
      <c r="K35" s="228"/>
      <c r="L35" s="228"/>
      <c r="M35" s="228"/>
      <c r="N35" s="227"/>
      <c r="O35" s="227"/>
      <c r="P35" s="227"/>
      <c r="Q35" s="227"/>
      <c r="R35" s="228"/>
      <c r="S35" s="228"/>
      <c r="T35" s="228"/>
      <c r="U35" s="228"/>
      <c r="V35" s="228"/>
      <c r="W35" s="228"/>
      <c r="X35" s="228"/>
      <c r="Y35" s="217"/>
      <c r="Z35" s="217"/>
      <c r="AA35" s="217"/>
      <c r="AB35" s="217"/>
      <c r="AC35" s="217"/>
      <c r="AD35" s="217"/>
      <c r="AE35" s="217"/>
      <c r="AF35" s="217"/>
      <c r="AG35" s="217" t="s">
        <v>134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5">
      <c r="A36" s="237">
        <v>18</v>
      </c>
      <c r="B36" s="238" t="s">
        <v>177</v>
      </c>
      <c r="C36" s="259" t="s">
        <v>178</v>
      </c>
      <c r="D36" s="239" t="s">
        <v>118</v>
      </c>
      <c r="E36" s="240">
        <v>74.712000000000003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15</v>
      </c>
      <c r="M36" s="242">
        <f>G36*(1+L36/100)</f>
        <v>0</v>
      </c>
      <c r="N36" s="240">
        <v>1E-3</v>
      </c>
      <c r="O36" s="240">
        <f>ROUND(E36*N36,2)</f>
        <v>7.0000000000000007E-2</v>
      </c>
      <c r="P36" s="240">
        <v>6.2E-2</v>
      </c>
      <c r="Q36" s="240">
        <f>ROUND(E36*P36,2)</f>
        <v>4.63</v>
      </c>
      <c r="R36" s="242" t="s">
        <v>173</v>
      </c>
      <c r="S36" s="242" t="s">
        <v>120</v>
      </c>
      <c r="T36" s="243" t="s">
        <v>130</v>
      </c>
      <c r="U36" s="228">
        <v>0.61199999999999999</v>
      </c>
      <c r="V36" s="228">
        <f>ROUND(E36*U36,2)</f>
        <v>45.72</v>
      </c>
      <c r="W36" s="228"/>
      <c r="X36" s="228" t="s">
        <v>122</v>
      </c>
      <c r="Y36" s="217"/>
      <c r="Z36" s="217"/>
      <c r="AA36" s="217"/>
      <c r="AB36" s="217"/>
      <c r="AC36" s="217"/>
      <c r="AD36" s="217"/>
      <c r="AE36" s="217"/>
      <c r="AF36" s="217"/>
      <c r="AG36" s="217" t="s">
        <v>123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24"/>
      <c r="B37" s="225"/>
      <c r="C37" s="260" t="s">
        <v>179</v>
      </c>
      <c r="D37" s="252"/>
      <c r="E37" s="252"/>
      <c r="F37" s="252"/>
      <c r="G37" s="252"/>
      <c r="H37" s="228"/>
      <c r="I37" s="228"/>
      <c r="J37" s="228"/>
      <c r="K37" s="228"/>
      <c r="L37" s="228"/>
      <c r="M37" s="228"/>
      <c r="N37" s="227"/>
      <c r="O37" s="227"/>
      <c r="P37" s="227"/>
      <c r="Q37" s="227"/>
      <c r="R37" s="228"/>
      <c r="S37" s="228"/>
      <c r="T37" s="228"/>
      <c r="U37" s="228"/>
      <c r="V37" s="228"/>
      <c r="W37" s="228"/>
      <c r="X37" s="228"/>
      <c r="Y37" s="217"/>
      <c r="Z37" s="217"/>
      <c r="AA37" s="217"/>
      <c r="AB37" s="217"/>
      <c r="AC37" s="217"/>
      <c r="AD37" s="217"/>
      <c r="AE37" s="217"/>
      <c r="AF37" s="217"/>
      <c r="AG37" s="217" t="s">
        <v>134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5">
      <c r="A38" s="237">
        <v>19</v>
      </c>
      <c r="B38" s="238" t="s">
        <v>180</v>
      </c>
      <c r="C38" s="259" t="s">
        <v>181</v>
      </c>
      <c r="D38" s="239" t="s">
        <v>118</v>
      </c>
      <c r="E38" s="240">
        <v>10.55025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15</v>
      </c>
      <c r="M38" s="242">
        <f>G38*(1+L38/100)</f>
        <v>0</v>
      </c>
      <c r="N38" s="240">
        <v>1E-3</v>
      </c>
      <c r="O38" s="240">
        <f>ROUND(E38*N38,2)</f>
        <v>0.01</v>
      </c>
      <c r="P38" s="240">
        <v>6.7000000000000004E-2</v>
      </c>
      <c r="Q38" s="240">
        <f>ROUND(E38*P38,2)</f>
        <v>0.71</v>
      </c>
      <c r="R38" s="242" t="s">
        <v>173</v>
      </c>
      <c r="S38" s="242" t="s">
        <v>120</v>
      </c>
      <c r="T38" s="243" t="s">
        <v>121</v>
      </c>
      <c r="U38" s="228">
        <v>0.53300000000000003</v>
      </c>
      <c r="V38" s="228">
        <f>ROUND(E38*U38,2)</f>
        <v>5.62</v>
      </c>
      <c r="W38" s="228"/>
      <c r="X38" s="228" t="s">
        <v>122</v>
      </c>
      <c r="Y38" s="217"/>
      <c r="Z38" s="217"/>
      <c r="AA38" s="217"/>
      <c r="AB38" s="217"/>
      <c r="AC38" s="217"/>
      <c r="AD38" s="217"/>
      <c r="AE38" s="217"/>
      <c r="AF38" s="217"/>
      <c r="AG38" s="217" t="s">
        <v>144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5">
      <c r="A39" s="224"/>
      <c r="B39" s="225"/>
      <c r="C39" s="260" t="s">
        <v>179</v>
      </c>
      <c r="D39" s="252"/>
      <c r="E39" s="252"/>
      <c r="F39" s="252"/>
      <c r="G39" s="252"/>
      <c r="H39" s="228"/>
      <c r="I39" s="228"/>
      <c r="J39" s="228"/>
      <c r="K39" s="228"/>
      <c r="L39" s="228"/>
      <c r="M39" s="228"/>
      <c r="N39" s="227"/>
      <c r="O39" s="227"/>
      <c r="P39" s="227"/>
      <c r="Q39" s="227"/>
      <c r="R39" s="228"/>
      <c r="S39" s="228"/>
      <c r="T39" s="228"/>
      <c r="U39" s="228"/>
      <c r="V39" s="228"/>
      <c r="W39" s="228"/>
      <c r="X39" s="228"/>
      <c r="Y39" s="217"/>
      <c r="Z39" s="217"/>
      <c r="AA39" s="217"/>
      <c r="AB39" s="217"/>
      <c r="AC39" s="217"/>
      <c r="AD39" s="217"/>
      <c r="AE39" s="217"/>
      <c r="AF39" s="217"/>
      <c r="AG39" s="217" t="s">
        <v>134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5">
      <c r="A40" s="244">
        <v>20</v>
      </c>
      <c r="B40" s="245" t="s">
        <v>182</v>
      </c>
      <c r="C40" s="258" t="s">
        <v>183</v>
      </c>
      <c r="D40" s="246" t="s">
        <v>128</v>
      </c>
      <c r="E40" s="247">
        <v>45.2</v>
      </c>
      <c r="F40" s="248"/>
      <c r="G40" s="249">
        <f>ROUND(E40*F40,2)</f>
        <v>0</v>
      </c>
      <c r="H40" s="248"/>
      <c r="I40" s="249">
        <f>ROUND(E40*H40,2)</f>
        <v>0</v>
      </c>
      <c r="J40" s="248"/>
      <c r="K40" s="249">
        <f>ROUND(E40*J40,2)</f>
        <v>0</v>
      </c>
      <c r="L40" s="249">
        <v>15</v>
      </c>
      <c r="M40" s="249">
        <f>G40*(1+L40/100)</f>
        <v>0</v>
      </c>
      <c r="N40" s="247">
        <v>0</v>
      </c>
      <c r="O40" s="247">
        <f>ROUND(E40*N40,2)</f>
        <v>0</v>
      </c>
      <c r="P40" s="247">
        <v>1.507E-2</v>
      </c>
      <c r="Q40" s="247">
        <f>ROUND(E40*P40,2)</f>
        <v>0.68</v>
      </c>
      <c r="R40" s="249" t="s">
        <v>173</v>
      </c>
      <c r="S40" s="249" t="s">
        <v>120</v>
      </c>
      <c r="T40" s="250" t="s">
        <v>121</v>
      </c>
      <c r="U40" s="228">
        <v>0.11</v>
      </c>
      <c r="V40" s="228">
        <f>ROUND(E40*U40,2)</f>
        <v>4.97</v>
      </c>
      <c r="W40" s="228"/>
      <c r="X40" s="228" t="s">
        <v>122</v>
      </c>
      <c r="Y40" s="217"/>
      <c r="Z40" s="217"/>
      <c r="AA40" s="217"/>
      <c r="AB40" s="217"/>
      <c r="AC40" s="217"/>
      <c r="AD40" s="217"/>
      <c r="AE40" s="217"/>
      <c r="AF40" s="217"/>
      <c r="AG40" s="217" t="s">
        <v>144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5">
      <c r="A41" s="244">
        <v>21</v>
      </c>
      <c r="B41" s="245" t="s">
        <v>184</v>
      </c>
      <c r="C41" s="258" t="s">
        <v>185</v>
      </c>
      <c r="D41" s="246" t="s">
        <v>128</v>
      </c>
      <c r="E41" s="247">
        <v>45.2</v>
      </c>
      <c r="F41" s="248"/>
      <c r="G41" s="249">
        <f>ROUND(E41*F41,2)</f>
        <v>0</v>
      </c>
      <c r="H41" s="248"/>
      <c r="I41" s="249">
        <f>ROUND(E41*H41,2)</f>
        <v>0</v>
      </c>
      <c r="J41" s="248"/>
      <c r="K41" s="249">
        <f>ROUND(E41*J41,2)</f>
        <v>0</v>
      </c>
      <c r="L41" s="249">
        <v>15</v>
      </c>
      <c r="M41" s="249">
        <f>G41*(1+L41/100)</f>
        <v>0</v>
      </c>
      <c r="N41" s="247">
        <v>1.17E-3</v>
      </c>
      <c r="O41" s="247">
        <f>ROUND(E41*N41,2)</f>
        <v>0.05</v>
      </c>
      <c r="P41" s="247">
        <v>7.5999999999999998E-2</v>
      </c>
      <c r="Q41" s="247">
        <f>ROUND(E41*P41,2)</f>
        <v>3.44</v>
      </c>
      <c r="R41" s="249"/>
      <c r="S41" s="249" t="s">
        <v>164</v>
      </c>
      <c r="T41" s="250" t="s">
        <v>130</v>
      </c>
      <c r="U41" s="228">
        <v>0.93899999999999995</v>
      </c>
      <c r="V41" s="228">
        <f>ROUND(E41*U41,2)</f>
        <v>42.44</v>
      </c>
      <c r="W41" s="228"/>
      <c r="X41" s="228" t="s">
        <v>122</v>
      </c>
      <c r="Y41" s="217"/>
      <c r="Z41" s="217"/>
      <c r="AA41" s="217"/>
      <c r="AB41" s="217"/>
      <c r="AC41" s="217"/>
      <c r="AD41" s="217"/>
      <c r="AE41" s="217"/>
      <c r="AF41" s="217"/>
      <c r="AG41" s="217" t="s">
        <v>123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x14ac:dyDescent="0.25">
      <c r="A42" s="231" t="s">
        <v>114</v>
      </c>
      <c r="B42" s="232" t="s">
        <v>76</v>
      </c>
      <c r="C42" s="257" t="s">
        <v>77</v>
      </c>
      <c r="D42" s="233"/>
      <c r="E42" s="234"/>
      <c r="F42" s="235"/>
      <c r="G42" s="235">
        <f>SUMIF(AG43:AG44,"&lt;&gt;NOR",G43:G44)</f>
        <v>0</v>
      </c>
      <c r="H42" s="235"/>
      <c r="I42" s="235">
        <f>SUM(I43:I44)</f>
        <v>0</v>
      </c>
      <c r="J42" s="235"/>
      <c r="K42" s="235">
        <f>SUM(K43:K44)</f>
        <v>0</v>
      </c>
      <c r="L42" s="235"/>
      <c r="M42" s="235">
        <f>SUM(M43:M44)</f>
        <v>0</v>
      </c>
      <c r="N42" s="234"/>
      <c r="O42" s="234">
        <f>SUM(O43:O44)</f>
        <v>0</v>
      </c>
      <c r="P42" s="234"/>
      <c r="Q42" s="234">
        <f>SUM(Q43:Q44)</f>
        <v>0</v>
      </c>
      <c r="R42" s="235"/>
      <c r="S42" s="235"/>
      <c r="T42" s="236"/>
      <c r="U42" s="230"/>
      <c r="V42" s="230">
        <f>SUM(V43:V44)</f>
        <v>16.260000000000002</v>
      </c>
      <c r="W42" s="230"/>
      <c r="X42" s="230"/>
      <c r="AG42" t="s">
        <v>115</v>
      </c>
    </row>
    <row r="43" spans="1:60" ht="30.6" outlineLevel="1" x14ac:dyDescent="0.25">
      <c r="A43" s="237">
        <v>22</v>
      </c>
      <c r="B43" s="238" t="s">
        <v>186</v>
      </c>
      <c r="C43" s="259" t="s">
        <v>187</v>
      </c>
      <c r="D43" s="239" t="s">
        <v>188</v>
      </c>
      <c r="E43" s="240">
        <v>8.5944699999999994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15</v>
      </c>
      <c r="M43" s="242">
        <f>G43*(1+L43/100)</f>
        <v>0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2" t="s">
        <v>129</v>
      </c>
      <c r="S43" s="242" t="s">
        <v>120</v>
      </c>
      <c r="T43" s="243" t="s">
        <v>130</v>
      </c>
      <c r="U43" s="228">
        <v>1.8919999999999999</v>
      </c>
      <c r="V43" s="228">
        <f>ROUND(E43*U43,2)</f>
        <v>16.260000000000002</v>
      </c>
      <c r="W43" s="228"/>
      <c r="X43" s="228" t="s">
        <v>189</v>
      </c>
      <c r="Y43" s="217"/>
      <c r="Z43" s="217"/>
      <c r="AA43" s="217"/>
      <c r="AB43" s="217"/>
      <c r="AC43" s="217"/>
      <c r="AD43" s="217"/>
      <c r="AE43" s="217"/>
      <c r="AF43" s="217"/>
      <c r="AG43" s="217" t="s">
        <v>190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5">
      <c r="A44" s="224"/>
      <c r="B44" s="225"/>
      <c r="C44" s="260" t="s">
        <v>191</v>
      </c>
      <c r="D44" s="252"/>
      <c r="E44" s="252"/>
      <c r="F44" s="252"/>
      <c r="G44" s="252"/>
      <c r="H44" s="228"/>
      <c r="I44" s="228"/>
      <c r="J44" s="228"/>
      <c r="K44" s="228"/>
      <c r="L44" s="228"/>
      <c r="M44" s="228"/>
      <c r="N44" s="227"/>
      <c r="O44" s="227"/>
      <c r="P44" s="227"/>
      <c r="Q44" s="227"/>
      <c r="R44" s="228"/>
      <c r="S44" s="228"/>
      <c r="T44" s="228"/>
      <c r="U44" s="228"/>
      <c r="V44" s="228"/>
      <c r="W44" s="228"/>
      <c r="X44" s="228"/>
      <c r="Y44" s="217"/>
      <c r="Z44" s="217"/>
      <c r="AA44" s="217"/>
      <c r="AB44" s="217"/>
      <c r="AC44" s="217"/>
      <c r="AD44" s="217"/>
      <c r="AE44" s="217"/>
      <c r="AF44" s="217"/>
      <c r="AG44" s="217" t="s">
        <v>134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x14ac:dyDescent="0.25">
      <c r="A45" s="231" t="s">
        <v>114</v>
      </c>
      <c r="B45" s="232" t="s">
        <v>78</v>
      </c>
      <c r="C45" s="257" t="s">
        <v>79</v>
      </c>
      <c r="D45" s="233"/>
      <c r="E45" s="234"/>
      <c r="F45" s="235"/>
      <c r="G45" s="235">
        <f>SUMIF(AG46:AG53,"&lt;&gt;NOR",G46:G53)</f>
        <v>0</v>
      </c>
      <c r="H45" s="235"/>
      <c r="I45" s="235">
        <f>SUM(I46:I53)</f>
        <v>0</v>
      </c>
      <c r="J45" s="235"/>
      <c r="K45" s="235">
        <f>SUM(K46:K53)</f>
        <v>0</v>
      </c>
      <c r="L45" s="235"/>
      <c r="M45" s="235">
        <f>SUM(M46:M53)</f>
        <v>0</v>
      </c>
      <c r="N45" s="234"/>
      <c r="O45" s="234">
        <f>SUM(O46:O53)</f>
        <v>0</v>
      </c>
      <c r="P45" s="234"/>
      <c r="Q45" s="234">
        <f>SUM(Q46:Q53)</f>
        <v>0</v>
      </c>
      <c r="R45" s="235"/>
      <c r="S45" s="235"/>
      <c r="T45" s="236"/>
      <c r="U45" s="230"/>
      <c r="V45" s="230">
        <f>SUM(V46:V53)</f>
        <v>37.799999999999997</v>
      </c>
      <c r="W45" s="230"/>
      <c r="X45" s="230"/>
      <c r="AG45" t="s">
        <v>115</v>
      </c>
    </row>
    <row r="46" spans="1:60" ht="20.399999999999999" outlineLevel="1" x14ac:dyDescent="0.25">
      <c r="A46" s="237">
        <v>23</v>
      </c>
      <c r="B46" s="238" t="s">
        <v>192</v>
      </c>
      <c r="C46" s="259" t="s">
        <v>193</v>
      </c>
      <c r="D46" s="239" t="s">
        <v>188</v>
      </c>
      <c r="E46" s="240">
        <v>9.4553700000000003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15</v>
      </c>
      <c r="M46" s="242">
        <f>G46*(1+L46/100)</f>
        <v>0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2" t="s">
        <v>194</v>
      </c>
      <c r="S46" s="242" t="s">
        <v>120</v>
      </c>
      <c r="T46" s="243" t="s">
        <v>130</v>
      </c>
      <c r="U46" s="228">
        <v>1.8160000000000001</v>
      </c>
      <c r="V46" s="228">
        <f>ROUND(E46*U46,2)</f>
        <v>17.170000000000002</v>
      </c>
      <c r="W46" s="228"/>
      <c r="X46" s="228" t="s">
        <v>195</v>
      </c>
      <c r="Y46" s="217"/>
      <c r="Z46" s="217"/>
      <c r="AA46" s="217"/>
      <c r="AB46" s="217"/>
      <c r="AC46" s="217"/>
      <c r="AD46" s="217"/>
      <c r="AE46" s="217"/>
      <c r="AF46" s="217"/>
      <c r="AG46" s="217" t="s">
        <v>196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24"/>
      <c r="B47" s="225"/>
      <c r="C47" s="260" t="s">
        <v>197</v>
      </c>
      <c r="D47" s="252"/>
      <c r="E47" s="252"/>
      <c r="F47" s="252"/>
      <c r="G47" s="252"/>
      <c r="H47" s="228"/>
      <c r="I47" s="228"/>
      <c r="J47" s="228"/>
      <c r="K47" s="228"/>
      <c r="L47" s="228"/>
      <c r="M47" s="228"/>
      <c r="N47" s="227"/>
      <c r="O47" s="227"/>
      <c r="P47" s="227"/>
      <c r="Q47" s="227"/>
      <c r="R47" s="228"/>
      <c r="S47" s="228"/>
      <c r="T47" s="228"/>
      <c r="U47" s="228"/>
      <c r="V47" s="228"/>
      <c r="W47" s="228"/>
      <c r="X47" s="228"/>
      <c r="Y47" s="217"/>
      <c r="Z47" s="217"/>
      <c r="AA47" s="217"/>
      <c r="AB47" s="217"/>
      <c r="AC47" s="217"/>
      <c r="AD47" s="217"/>
      <c r="AE47" s="217"/>
      <c r="AF47" s="217"/>
      <c r="AG47" s="217" t="s">
        <v>134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51" t="str">
        <f>C47</f>
        <v>nebo vybouraných hmot nošením nebo přehazováním k místu nakládky přístupnému normálním dopravním prostředkům,</v>
      </c>
      <c r="BB47" s="217"/>
      <c r="BC47" s="217"/>
      <c r="BD47" s="217"/>
      <c r="BE47" s="217"/>
      <c r="BF47" s="217"/>
      <c r="BG47" s="217"/>
      <c r="BH47" s="217"/>
    </row>
    <row r="48" spans="1:60" ht="20.399999999999999" outlineLevel="1" x14ac:dyDescent="0.25">
      <c r="A48" s="237">
        <v>24</v>
      </c>
      <c r="B48" s="238" t="s">
        <v>198</v>
      </c>
      <c r="C48" s="259" t="s">
        <v>199</v>
      </c>
      <c r="D48" s="239" t="s">
        <v>188</v>
      </c>
      <c r="E48" s="240">
        <v>9.4553700000000003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15</v>
      </c>
      <c r="M48" s="242">
        <f>G48*(1+L48/100)</f>
        <v>0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2" t="s">
        <v>194</v>
      </c>
      <c r="S48" s="242" t="s">
        <v>120</v>
      </c>
      <c r="T48" s="243" t="s">
        <v>130</v>
      </c>
      <c r="U48" s="228">
        <v>0.75</v>
      </c>
      <c r="V48" s="228">
        <f>ROUND(E48*U48,2)</f>
        <v>7.09</v>
      </c>
      <c r="W48" s="228"/>
      <c r="X48" s="228" t="s">
        <v>195</v>
      </c>
      <c r="Y48" s="217"/>
      <c r="Z48" s="217"/>
      <c r="AA48" s="217"/>
      <c r="AB48" s="217"/>
      <c r="AC48" s="217"/>
      <c r="AD48" s="217"/>
      <c r="AE48" s="217"/>
      <c r="AF48" s="217"/>
      <c r="AG48" s="217" t="s">
        <v>196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5">
      <c r="A49" s="224"/>
      <c r="B49" s="225"/>
      <c r="C49" s="260" t="s">
        <v>197</v>
      </c>
      <c r="D49" s="252"/>
      <c r="E49" s="252"/>
      <c r="F49" s="252"/>
      <c r="G49" s="252"/>
      <c r="H49" s="228"/>
      <c r="I49" s="228"/>
      <c r="J49" s="228"/>
      <c r="K49" s="228"/>
      <c r="L49" s="228"/>
      <c r="M49" s="228"/>
      <c r="N49" s="227"/>
      <c r="O49" s="227"/>
      <c r="P49" s="227"/>
      <c r="Q49" s="227"/>
      <c r="R49" s="228"/>
      <c r="S49" s="228"/>
      <c r="T49" s="228"/>
      <c r="U49" s="228"/>
      <c r="V49" s="228"/>
      <c r="W49" s="228"/>
      <c r="X49" s="228"/>
      <c r="Y49" s="217"/>
      <c r="Z49" s="217"/>
      <c r="AA49" s="217"/>
      <c r="AB49" s="217"/>
      <c r="AC49" s="217"/>
      <c r="AD49" s="217"/>
      <c r="AE49" s="217"/>
      <c r="AF49" s="217"/>
      <c r="AG49" s="217" t="s">
        <v>134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51" t="str">
        <f>C49</f>
        <v>nebo vybouraných hmot nošením nebo přehazováním k místu nakládky přístupnému normálním dopravním prostředkům,</v>
      </c>
      <c r="BB49" s="217"/>
      <c r="BC49" s="217"/>
      <c r="BD49" s="217"/>
      <c r="BE49" s="217"/>
      <c r="BF49" s="217"/>
      <c r="BG49" s="217"/>
      <c r="BH49" s="217"/>
    </row>
    <row r="50" spans="1:60" outlineLevel="1" x14ac:dyDescent="0.25">
      <c r="A50" s="244">
        <v>25</v>
      </c>
      <c r="B50" s="245" t="s">
        <v>200</v>
      </c>
      <c r="C50" s="258" t="s">
        <v>201</v>
      </c>
      <c r="D50" s="246" t="s">
        <v>188</v>
      </c>
      <c r="E50" s="247">
        <v>9.4553700000000003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15</v>
      </c>
      <c r="M50" s="249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9" t="s">
        <v>173</v>
      </c>
      <c r="S50" s="249" t="s">
        <v>120</v>
      </c>
      <c r="T50" s="250" t="s">
        <v>130</v>
      </c>
      <c r="U50" s="228">
        <v>0.49</v>
      </c>
      <c r="V50" s="228">
        <f>ROUND(E50*U50,2)</f>
        <v>4.63</v>
      </c>
      <c r="W50" s="228"/>
      <c r="X50" s="228" t="s">
        <v>195</v>
      </c>
      <c r="Y50" s="217"/>
      <c r="Z50" s="217"/>
      <c r="AA50" s="217"/>
      <c r="AB50" s="217"/>
      <c r="AC50" s="217"/>
      <c r="AD50" s="217"/>
      <c r="AE50" s="217"/>
      <c r="AF50" s="217"/>
      <c r="AG50" s="217" t="s">
        <v>196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5">
      <c r="A51" s="244">
        <v>26</v>
      </c>
      <c r="B51" s="245" t="s">
        <v>202</v>
      </c>
      <c r="C51" s="258" t="s">
        <v>203</v>
      </c>
      <c r="D51" s="246" t="s">
        <v>188</v>
      </c>
      <c r="E51" s="247">
        <v>9.4553700000000003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15</v>
      </c>
      <c r="M51" s="249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9" t="s">
        <v>173</v>
      </c>
      <c r="S51" s="249" t="s">
        <v>120</v>
      </c>
      <c r="T51" s="250" t="s">
        <v>130</v>
      </c>
      <c r="U51" s="228">
        <v>0</v>
      </c>
      <c r="V51" s="228">
        <f>ROUND(E51*U51,2)</f>
        <v>0</v>
      </c>
      <c r="W51" s="228"/>
      <c r="X51" s="228" t="s">
        <v>195</v>
      </c>
      <c r="Y51" s="217"/>
      <c r="Z51" s="217"/>
      <c r="AA51" s="217"/>
      <c r="AB51" s="217"/>
      <c r="AC51" s="217"/>
      <c r="AD51" s="217"/>
      <c r="AE51" s="217"/>
      <c r="AF51" s="217"/>
      <c r="AG51" s="217" t="s">
        <v>196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5">
      <c r="A52" s="244">
        <v>27</v>
      </c>
      <c r="B52" s="245" t="s">
        <v>204</v>
      </c>
      <c r="C52" s="258" t="s">
        <v>205</v>
      </c>
      <c r="D52" s="246" t="s">
        <v>188</v>
      </c>
      <c r="E52" s="247">
        <v>9.4553700000000003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15</v>
      </c>
      <c r="M52" s="249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9" t="s">
        <v>173</v>
      </c>
      <c r="S52" s="249" t="s">
        <v>120</v>
      </c>
      <c r="T52" s="250" t="s">
        <v>130</v>
      </c>
      <c r="U52" s="228">
        <v>0.94199999999999995</v>
      </c>
      <c r="V52" s="228">
        <f>ROUND(E52*U52,2)</f>
        <v>8.91</v>
      </c>
      <c r="W52" s="228"/>
      <c r="X52" s="228" t="s">
        <v>195</v>
      </c>
      <c r="Y52" s="217"/>
      <c r="Z52" s="217"/>
      <c r="AA52" s="217"/>
      <c r="AB52" s="217"/>
      <c r="AC52" s="217"/>
      <c r="AD52" s="217"/>
      <c r="AE52" s="217"/>
      <c r="AF52" s="217"/>
      <c r="AG52" s="217" t="s">
        <v>196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5">
      <c r="A53" s="244">
        <v>28</v>
      </c>
      <c r="B53" s="245" t="s">
        <v>206</v>
      </c>
      <c r="C53" s="258" t="s">
        <v>207</v>
      </c>
      <c r="D53" s="246" t="s">
        <v>188</v>
      </c>
      <c r="E53" s="247">
        <v>9.4553700000000003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15</v>
      </c>
      <c r="M53" s="249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9" t="s">
        <v>173</v>
      </c>
      <c r="S53" s="249" t="s">
        <v>120</v>
      </c>
      <c r="T53" s="250" t="s">
        <v>130</v>
      </c>
      <c r="U53" s="228">
        <v>0</v>
      </c>
      <c r="V53" s="228">
        <f>ROUND(E53*U53,2)</f>
        <v>0</v>
      </c>
      <c r="W53" s="228"/>
      <c r="X53" s="228" t="s">
        <v>195</v>
      </c>
      <c r="Y53" s="217"/>
      <c r="Z53" s="217"/>
      <c r="AA53" s="217"/>
      <c r="AB53" s="217"/>
      <c r="AC53" s="217"/>
      <c r="AD53" s="217"/>
      <c r="AE53" s="217"/>
      <c r="AF53" s="217"/>
      <c r="AG53" s="217" t="s">
        <v>196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x14ac:dyDescent="0.25">
      <c r="A54" s="231" t="s">
        <v>114</v>
      </c>
      <c r="B54" s="232" t="s">
        <v>80</v>
      </c>
      <c r="C54" s="257" t="s">
        <v>81</v>
      </c>
      <c r="D54" s="233"/>
      <c r="E54" s="234"/>
      <c r="F54" s="235"/>
      <c r="G54" s="235">
        <f>SUMIF(AG55:AG56,"&lt;&gt;NOR",G55:G56)</f>
        <v>0</v>
      </c>
      <c r="H54" s="235"/>
      <c r="I54" s="235">
        <f>SUM(I55:I56)</f>
        <v>0</v>
      </c>
      <c r="J54" s="235"/>
      <c r="K54" s="235">
        <f>SUM(K55:K56)</f>
        <v>0</v>
      </c>
      <c r="L54" s="235"/>
      <c r="M54" s="235">
        <f>SUM(M55:M56)</f>
        <v>0</v>
      </c>
      <c r="N54" s="234"/>
      <c r="O54" s="234">
        <f>SUM(O55:O56)</f>
        <v>0.11</v>
      </c>
      <c r="P54" s="234"/>
      <c r="Q54" s="234">
        <f>SUM(Q55:Q56)</f>
        <v>0.05</v>
      </c>
      <c r="R54" s="235"/>
      <c r="S54" s="235"/>
      <c r="T54" s="236"/>
      <c r="U54" s="230"/>
      <c r="V54" s="230">
        <f>SUM(V55:V56)</f>
        <v>31.28</v>
      </c>
      <c r="W54" s="230"/>
      <c r="X54" s="230"/>
      <c r="AG54" t="s">
        <v>115</v>
      </c>
    </row>
    <row r="55" spans="1:60" ht="30.6" outlineLevel="1" x14ac:dyDescent="0.25">
      <c r="A55" s="244">
        <v>29</v>
      </c>
      <c r="B55" s="245" t="s">
        <v>208</v>
      </c>
      <c r="C55" s="258" t="s">
        <v>209</v>
      </c>
      <c r="D55" s="246" t="s">
        <v>128</v>
      </c>
      <c r="E55" s="247">
        <v>39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15</v>
      </c>
      <c r="M55" s="249">
        <f>G55*(1+L55/100)</f>
        <v>0</v>
      </c>
      <c r="N55" s="247">
        <v>2.7899999999999999E-3</v>
      </c>
      <c r="O55" s="247">
        <f>ROUND(E55*N55,2)</f>
        <v>0.11</v>
      </c>
      <c r="P55" s="247">
        <v>0</v>
      </c>
      <c r="Q55" s="247">
        <f>ROUND(E55*P55,2)</f>
        <v>0</v>
      </c>
      <c r="R55" s="249" t="s">
        <v>210</v>
      </c>
      <c r="S55" s="249" t="s">
        <v>120</v>
      </c>
      <c r="T55" s="250" t="s">
        <v>121</v>
      </c>
      <c r="U55" s="228">
        <v>0.71</v>
      </c>
      <c r="V55" s="228">
        <f>ROUND(E55*U55,2)</f>
        <v>27.69</v>
      </c>
      <c r="W55" s="228"/>
      <c r="X55" s="228" t="s">
        <v>122</v>
      </c>
      <c r="Y55" s="217"/>
      <c r="Z55" s="217"/>
      <c r="AA55" s="217"/>
      <c r="AB55" s="217"/>
      <c r="AC55" s="217"/>
      <c r="AD55" s="217"/>
      <c r="AE55" s="217"/>
      <c r="AF55" s="217"/>
      <c r="AG55" s="217" t="s">
        <v>144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44">
        <v>30</v>
      </c>
      <c r="B56" s="245" t="s">
        <v>211</v>
      </c>
      <c r="C56" s="258" t="s">
        <v>212</v>
      </c>
      <c r="D56" s="246" t="s">
        <v>128</v>
      </c>
      <c r="E56" s="247">
        <v>39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15</v>
      </c>
      <c r="M56" s="249">
        <f>G56*(1+L56/100)</f>
        <v>0</v>
      </c>
      <c r="N56" s="247">
        <v>0</v>
      </c>
      <c r="O56" s="247">
        <f>ROUND(E56*N56,2)</f>
        <v>0</v>
      </c>
      <c r="P56" s="247">
        <v>1.3500000000000001E-3</v>
      </c>
      <c r="Q56" s="247">
        <f>ROUND(E56*P56,2)</f>
        <v>0.05</v>
      </c>
      <c r="R56" s="249" t="s">
        <v>210</v>
      </c>
      <c r="S56" s="249" t="s">
        <v>120</v>
      </c>
      <c r="T56" s="250" t="s">
        <v>121</v>
      </c>
      <c r="U56" s="228">
        <v>9.1999999999999998E-2</v>
      </c>
      <c r="V56" s="228">
        <f>ROUND(E56*U56,2)</f>
        <v>3.59</v>
      </c>
      <c r="W56" s="228"/>
      <c r="X56" s="228" t="s">
        <v>122</v>
      </c>
      <c r="Y56" s="217"/>
      <c r="Z56" s="217"/>
      <c r="AA56" s="217"/>
      <c r="AB56" s="217"/>
      <c r="AC56" s="217"/>
      <c r="AD56" s="217"/>
      <c r="AE56" s="217"/>
      <c r="AF56" s="217"/>
      <c r="AG56" s="217" t="s">
        <v>144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x14ac:dyDescent="0.25">
      <c r="A57" s="231" t="s">
        <v>114</v>
      </c>
      <c r="B57" s="232" t="s">
        <v>82</v>
      </c>
      <c r="C57" s="257" t="s">
        <v>83</v>
      </c>
      <c r="D57" s="233"/>
      <c r="E57" s="234"/>
      <c r="F57" s="235"/>
      <c r="G57" s="235">
        <f>SUMIF(AG58:AG74,"&lt;&gt;NOR",G58:G74)</f>
        <v>0</v>
      </c>
      <c r="H57" s="235"/>
      <c r="I57" s="235">
        <f>SUM(I58:I74)</f>
        <v>0</v>
      </c>
      <c r="J57" s="235"/>
      <c r="K57" s="235">
        <f>SUM(K58:K74)</f>
        <v>0</v>
      </c>
      <c r="L57" s="235"/>
      <c r="M57" s="235">
        <f>SUM(M58:M74)</f>
        <v>0</v>
      </c>
      <c r="N57" s="234"/>
      <c r="O57" s="234">
        <f>SUM(O58:O74)</f>
        <v>5.49</v>
      </c>
      <c r="P57" s="234"/>
      <c r="Q57" s="234">
        <f>SUM(Q58:Q74)</f>
        <v>0</v>
      </c>
      <c r="R57" s="235"/>
      <c r="S57" s="235"/>
      <c r="T57" s="236"/>
      <c r="U57" s="230"/>
      <c r="V57" s="230">
        <f>SUM(V58:V74)</f>
        <v>186</v>
      </c>
      <c r="W57" s="230"/>
      <c r="X57" s="230"/>
      <c r="AG57" t="s">
        <v>115</v>
      </c>
    </row>
    <row r="58" spans="1:60" outlineLevel="1" x14ac:dyDescent="0.25">
      <c r="A58" s="237">
        <v>31</v>
      </c>
      <c r="B58" s="238" t="s">
        <v>213</v>
      </c>
      <c r="C58" s="259" t="s">
        <v>214</v>
      </c>
      <c r="D58" s="239" t="s">
        <v>128</v>
      </c>
      <c r="E58" s="240">
        <v>45.2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15</v>
      </c>
      <c r="M58" s="242">
        <f>G58*(1+L58/100)</f>
        <v>0</v>
      </c>
      <c r="N58" s="240">
        <v>8.8699999999999994E-3</v>
      </c>
      <c r="O58" s="240">
        <f>ROUND(E58*N58,2)</f>
        <v>0.4</v>
      </c>
      <c r="P58" s="240">
        <v>0</v>
      </c>
      <c r="Q58" s="240">
        <f>ROUND(E58*P58,2)</f>
        <v>0</v>
      </c>
      <c r="R58" s="242" t="s">
        <v>119</v>
      </c>
      <c r="S58" s="242" t="s">
        <v>120</v>
      </c>
      <c r="T58" s="243" t="s">
        <v>130</v>
      </c>
      <c r="U58" s="228">
        <v>0.53</v>
      </c>
      <c r="V58" s="228">
        <f>ROUND(E58*U58,2)</f>
        <v>23.96</v>
      </c>
      <c r="W58" s="228"/>
      <c r="X58" s="228" t="s">
        <v>122</v>
      </c>
      <c r="Y58" s="217"/>
      <c r="Z58" s="217"/>
      <c r="AA58" s="217"/>
      <c r="AB58" s="217"/>
      <c r="AC58" s="217"/>
      <c r="AD58" s="217"/>
      <c r="AE58" s="217"/>
      <c r="AF58" s="217"/>
      <c r="AG58" s="217" t="s">
        <v>215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5">
      <c r="A59" s="224"/>
      <c r="B59" s="225"/>
      <c r="C59" s="260" t="s">
        <v>216</v>
      </c>
      <c r="D59" s="252"/>
      <c r="E59" s="252"/>
      <c r="F59" s="252"/>
      <c r="G59" s="252"/>
      <c r="H59" s="228"/>
      <c r="I59" s="228"/>
      <c r="J59" s="228"/>
      <c r="K59" s="228"/>
      <c r="L59" s="228"/>
      <c r="M59" s="228"/>
      <c r="N59" s="227"/>
      <c r="O59" s="227"/>
      <c r="P59" s="227"/>
      <c r="Q59" s="227"/>
      <c r="R59" s="228"/>
      <c r="S59" s="228"/>
      <c r="T59" s="228"/>
      <c r="U59" s="228"/>
      <c r="V59" s="228"/>
      <c r="W59" s="228"/>
      <c r="X59" s="228"/>
      <c r="Y59" s="217"/>
      <c r="Z59" s="217"/>
      <c r="AA59" s="217"/>
      <c r="AB59" s="217"/>
      <c r="AC59" s="217"/>
      <c r="AD59" s="217"/>
      <c r="AE59" s="217"/>
      <c r="AF59" s="217"/>
      <c r="AG59" s="217" t="s">
        <v>134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51" t="str">
        <f>C59</f>
        <v>na montážní pěnu, zapravení omítky pod parapetem, těsnění spáry mezi parapetem a rámem okna, dodávka silikonu.</v>
      </c>
      <c r="BB59" s="217"/>
      <c r="BC59" s="217"/>
      <c r="BD59" s="217"/>
      <c r="BE59" s="217"/>
      <c r="BF59" s="217"/>
      <c r="BG59" s="217"/>
      <c r="BH59" s="217"/>
    </row>
    <row r="60" spans="1:60" ht="20.399999999999999" outlineLevel="1" x14ac:dyDescent="0.25">
      <c r="A60" s="244">
        <v>32</v>
      </c>
      <c r="B60" s="245" t="s">
        <v>217</v>
      </c>
      <c r="C60" s="258" t="s">
        <v>218</v>
      </c>
      <c r="D60" s="246" t="s">
        <v>128</v>
      </c>
      <c r="E60" s="247">
        <v>198.67</v>
      </c>
      <c r="F60" s="248"/>
      <c r="G60" s="249">
        <f>ROUND(E60*F60,2)</f>
        <v>0</v>
      </c>
      <c r="H60" s="248"/>
      <c r="I60" s="249">
        <f>ROUND(E60*H60,2)</f>
        <v>0</v>
      </c>
      <c r="J60" s="248"/>
      <c r="K60" s="249">
        <f>ROUND(E60*J60,2)</f>
        <v>0</v>
      </c>
      <c r="L60" s="249">
        <v>15</v>
      </c>
      <c r="M60" s="249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9" t="s">
        <v>219</v>
      </c>
      <c r="S60" s="249" t="s">
        <v>120</v>
      </c>
      <c r="T60" s="250" t="s">
        <v>130</v>
      </c>
      <c r="U60" s="228">
        <v>0.18</v>
      </c>
      <c r="V60" s="228">
        <f>ROUND(E60*U60,2)</f>
        <v>35.76</v>
      </c>
      <c r="W60" s="228"/>
      <c r="X60" s="228" t="s">
        <v>122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215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ht="30.6" outlineLevel="1" x14ac:dyDescent="0.25">
      <c r="A61" s="237">
        <v>33</v>
      </c>
      <c r="B61" s="238" t="s">
        <v>220</v>
      </c>
      <c r="C61" s="259" t="s">
        <v>221</v>
      </c>
      <c r="D61" s="239" t="s">
        <v>128</v>
      </c>
      <c r="E61" s="240">
        <v>45.2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15</v>
      </c>
      <c r="M61" s="242">
        <f>G61*(1+L61/100)</f>
        <v>0</v>
      </c>
      <c r="N61" s="240">
        <v>1.2E-4</v>
      </c>
      <c r="O61" s="240">
        <f>ROUND(E61*N61,2)</f>
        <v>0.01</v>
      </c>
      <c r="P61" s="240">
        <v>0</v>
      </c>
      <c r="Q61" s="240">
        <f>ROUND(E61*P61,2)</f>
        <v>0</v>
      </c>
      <c r="R61" s="242" t="s">
        <v>219</v>
      </c>
      <c r="S61" s="242" t="s">
        <v>120</v>
      </c>
      <c r="T61" s="243" t="s">
        <v>130</v>
      </c>
      <c r="U61" s="228">
        <v>0.64</v>
      </c>
      <c r="V61" s="228">
        <f>ROUND(E61*U61,2)</f>
        <v>28.93</v>
      </c>
      <c r="W61" s="228"/>
      <c r="X61" s="228" t="s">
        <v>122</v>
      </c>
      <c r="Y61" s="217"/>
      <c r="Z61" s="217"/>
      <c r="AA61" s="217"/>
      <c r="AB61" s="217"/>
      <c r="AC61" s="217"/>
      <c r="AD61" s="217"/>
      <c r="AE61" s="217"/>
      <c r="AF61" s="217"/>
      <c r="AG61" s="217" t="s">
        <v>215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5">
      <c r="A62" s="224"/>
      <c r="B62" s="225"/>
      <c r="C62" s="261" t="s">
        <v>222</v>
      </c>
      <c r="D62" s="253"/>
      <c r="E62" s="253"/>
      <c r="F62" s="253"/>
      <c r="G62" s="253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17"/>
      <c r="Z62" s="217"/>
      <c r="AA62" s="217"/>
      <c r="AB62" s="217"/>
      <c r="AC62" s="217"/>
      <c r="AD62" s="217"/>
      <c r="AE62" s="217"/>
      <c r="AF62" s="217"/>
      <c r="AG62" s="217" t="s">
        <v>223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5">
      <c r="A63" s="244">
        <v>34</v>
      </c>
      <c r="B63" s="245" t="s">
        <v>224</v>
      </c>
      <c r="C63" s="258" t="s">
        <v>225</v>
      </c>
      <c r="D63" s="246" t="s">
        <v>128</v>
      </c>
      <c r="E63" s="247">
        <v>198.67</v>
      </c>
      <c r="F63" s="248"/>
      <c r="G63" s="249">
        <f>ROUND(E63*F63,2)</f>
        <v>0</v>
      </c>
      <c r="H63" s="248"/>
      <c r="I63" s="249">
        <f>ROUND(E63*H63,2)</f>
        <v>0</v>
      </c>
      <c r="J63" s="248"/>
      <c r="K63" s="249">
        <f>ROUND(E63*J63,2)</f>
        <v>0</v>
      </c>
      <c r="L63" s="249">
        <v>15</v>
      </c>
      <c r="M63" s="249">
        <f>G63*(1+L63/100)</f>
        <v>0</v>
      </c>
      <c r="N63" s="247">
        <v>2.0000000000000002E-5</v>
      </c>
      <c r="O63" s="247">
        <f>ROUND(E63*N63,2)</f>
        <v>0</v>
      </c>
      <c r="P63" s="247">
        <v>0</v>
      </c>
      <c r="Q63" s="247">
        <f>ROUND(E63*P63,2)</f>
        <v>0</v>
      </c>
      <c r="R63" s="249" t="s">
        <v>219</v>
      </c>
      <c r="S63" s="249" t="s">
        <v>120</v>
      </c>
      <c r="T63" s="250" t="s">
        <v>121</v>
      </c>
      <c r="U63" s="228">
        <v>0.49</v>
      </c>
      <c r="V63" s="228">
        <f>ROUND(E63*U63,2)</f>
        <v>97.35</v>
      </c>
      <c r="W63" s="228"/>
      <c r="X63" s="228" t="s">
        <v>122</v>
      </c>
      <c r="Y63" s="217"/>
      <c r="Z63" s="217"/>
      <c r="AA63" s="217"/>
      <c r="AB63" s="217"/>
      <c r="AC63" s="217"/>
      <c r="AD63" s="217"/>
      <c r="AE63" s="217"/>
      <c r="AF63" s="217"/>
      <c r="AG63" s="217" t="s">
        <v>144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5">
      <c r="A64" s="244">
        <v>35</v>
      </c>
      <c r="B64" s="245" t="s">
        <v>226</v>
      </c>
      <c r="C64" s="258" t="s">
        <v>227</v>
      </c>
      <c r="D64" s="246" t="s">
        <v>172</v>
      </c>
      <c r="E64" s="247">
        <v>2</v>
      </c>
      <c r="F64" s="248"/>
      <c r="G64" s="249">
        <f>ROUND(E64*F64,2)</f>
        <v>0</v>
      </c>
      <c r="H64" s="248"/>
      <c r="I64" s="249">
        <f>ROUND(E64*H64,2)</f>
        <v>0</v>
      </c>
      <c r="J64" s="248"/>
      <c r="K64" s="249">
        <f>ROUND(E64*J64,2)</f>
        <v>0</v>
      </c>
      <c r="L64" s="249">
        <v>15</v>
      </c>
      <c r="M64" s="249">
        <f>G64*(1+L64/100)</f>
        <v>0</v>
      </c>
      <c r="N64" s="247">
        <v>0.36399999999999999</v>
      </c>
      <c r="O64" s="247">
        <f>ROUND(E64*N64,2)</f>
        <v>0.73</v>
      </c>
      <c r="P64" s="247">
        <v>0</v>
      </c>
      <c r="Q64" s="247">
        <f>ROUND(E64*P64,2)</f>
        <v>0</v>
      </c>
      <c r="R64" s="249"/>
      <c r="S64" s="249" t="s">
        <v>164</v>
      </c>
      <c r="T64" s="250" t="s">
        <v>130</v>
      </c>
      <c r="U64" s="228">
        <v>0</v>
      </c>
      <c r="V64" s="228">
        <f>ROUND(E64*U64,2)</f>
        <v>0</v>
      </c>
      <c r="W64" s="228"/>
      <c r="X64" s="228" t="s">
        <v>152</v>
      </c>
      <c r="Y64" s="217"/>
      <c r="Z64" s="217"/>
      <c r="AA64" s="217"/>
      <c r="AB64" s="217"/>
      <c r="AC64" s="217"/>
      <c r="AD64" s="217"/>
      <c r="AE64" s="217"/>
      <c r="AF64" s="217"/>
      <c r="AG64" s="217" t="s">
        <v>153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20.399999999999999" outlineLevel="1" x14ac:dyDescent="0.25">
      <c r="A65" s="244">
        <v>36</v>
      </c>
      <c r="B65" s="245" t="s">
        <v>228</v>
      </c>
      <c r="C65" s="258" t="s">
        <v>229</v>
      </c>
      <c r="D65" s="246" t="s">
        <v>172</v>
      </c>
      <c r="E65" s="247">
        <v>1</v>
      </c>
      <c r="F65" s="248"/>
      <c r="G65" s="249">
        <f>ROUND(E65*F65,2)</f>
        <v>0</v>
      </c>
      <c r="H65" s="248"/>
      <c r="I65" s="249">
        <f>ROUND(E65*H65,2)</f>
        <v>0</v>
      </c>
      <c r="J65" s="248"/>
      <c r="K65" s="249">
        <f>ROUND(E65*J65,2)</f>
        <v>0</v>
      </c>
      <c r="L65" s="249">
        <v>15</v>
      </c>
      <c r="M65" s="249">
        <f>G65*(1+L65/100)</f>
        <v>0</v>
      </c>
      <c r="N65" s="247">
        <v>0.41199999999999998</v>
      </c>
      <c r="O65" s="247">
        <f>ROUND(E65*N65,2)</f>
        <v>0.41</v>
      </c>
      <c r="P65" s="247">
        <v>0</v>
      </c>
      <c r="Q65" s="247">
        <f>ROUND(E65*P65,2)</f>
        <v>0</v>
      </c>
      <c r="R65" s="249"/>
      <c r="S65" s="249" t="s">
        <v>164</v>
      </c>
      <c r="T65" s="250" t="s">
        <v>130</v>
      </c>
      <c r="U65" s="228">
        <v>0</v>
      </c>
      <c r="V65" s="228">
        <f>ROUND(E65*U65,2)</f>
        <v>0</v>
      </c>
      <c r="W65" s="228"/>
      <c r="X65" s="228" t="s">
        <v>152</v>
      </c>
      <c r="Y65" s="217"/>
      <c r="Z65" s="217"/>
      <c r="AA65" s="217"/>
      <c r="AB65" s="217"/>
      <c r="AC65" s="217"/>
      <c r="AD65" s="217"/>
      <c r="AE65" s="217"/>
      <c r="AF65" s="217"/>
      <c r="AG65" s="217" t="s">
        <v>153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5">
      <c r="A66" s="244">
        <v>37</v>
      </c>
      <c r="B66" s="245" t="s">
        <v>230</v>
      </c>
      <c r="C66" s="258" t="s">
        <v>231</v>
      </c>
      <c r="D66" s="246" t="s">
        <v>172</v>
      </c>
      <c r="E66" s="247">
        <v>15</v>
      </c>
      <c r="F66" s="248"/>
      <c r="G66" s="249">
        <f>ROUND(E66*F66,2)</f>
        <v>0</v>
      </c>
      <c r="H66" s="248"/>
      <c r="I66" s="249">
        <f>ROUND(E66*H66,2)</f>
        <v>0</v>
      </c>
      <c r="J66" s="248"/>
      <c r="K66" s="249">
        <f>ROUND(E66*J66,2)</f>
        <v>0</v>
      </c>
      <c r="L66" s="249">
        <v>15</v>
      </c>
      <c r="M66" s="249">
        <f>G66*(1+L66/100)</f>
        <v>0</v>
      </c>
      <c r="N66" s="247">
        <v>0.1052</v>
      </c>
      <c r="O66" s="247">
        <f>ROUND(E66*N66,2)</f>
        <v>1.58</v>
      </c>
      <c r="P66" s="247">
        <v>0</v>
      </c>
      <c r="Q66" s="247">
        <f>ROUND(E66*P66,2)</f>
        <v>0</v>
      </c>
      <c r="R66" s="249"/>
      <c r="S66" s="249" t="s">
        <v>164</v>
      </c>
      <c r="T66" s="250" t="s">
        <v>130</v>
      </c>
      <c r="U66" s="228">
        <v>0</v>
      </c>
      <c r="V66" s="228">
        <f>ROUND(E66*U66,2)</f>
        <v>0</v>
      </c>
      <c r="W66" s="228"/>
      <c r="X66" s="228" t="s">
        <v>152</v>
      </c>
      <c r="Y66" s="217"/>
      <c r="Z66" s="217"/>
      <c r="AA66" s="217"/>
      <c r="AB66" s="217"/>
      <c r="AC66" s="217"/>
      <c r="AD66" s="217"/>
      <c r="AE66" s="217"/>
      <c r="AF66" s="217"/>
      <c r="AG66" s="217" t="s">
        <v>153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ht="20.399999999999999" outlineLevel="1" x14ac:dyDescent="0.25">
      <c r="A67" s="244">
        <v>38</v>
      </c>
      <c r="B67" s="245" t="s">
        <v>232</v>
      </c>
      <c r="C67" s="258" t="s">
        <v>233</v>
      </c>
      <c r="D67" s="246" t="s">
        <v>172</v>
      </c>
      <c r="E67" s="247">
        <v>7</v>
      </c>
      <c r="F67" s="248"/>
      <c r="G67" s="249">
        <f>ROUND(E67*F67,2)</f>
        <v>0</v>
      </c>
      <c r="H67" s="248"/>
      <c r="I67" s="249">
        <f>ROUND(E67*H67,2)</f>
        <v>0</v>
      </c>
      <c r="J67" s="248"/>
      <c r="K67" s="249">
        <f>ROUND(E67*J67,2)</f>
        <v>0</v>
      </c>
      <c r="L67" s="249">
        <v>15</v>
      </c>
      <c r="M67" s="249">
        <f>G67*(1+L67/100)</f>
        <v>0</v>
      </c>
      <c r="N67" s="247">
        <v>0.16625000000000001</v>
      </c>
      <c r="O67" s="247">
        <f>ROUND(E67*N67,2)</f>
        <v>1.1599999999999999</v>
      </c>
      <c r="P67" s="247">
        <v>0</v>
      </c>
      <c r="Q67" s="247">
        <f>ROUND(E67*P67,2)</f>
        <v>0</v>
      </c>
      <c r="R67" s="249"/>
      <c r="S67" s="249" t="s">
        <v>164</v>
      </c>
      <c r="T67" s="250" t="s">
        <v>130</v>
      </c>
      <c r="U67" s="228">
        <v>0</v>
      </c>
      <c r="V67" s="228">
        <f>ROUND(E67*U67,2)</f>
        <v>0</v>
      </c>
      <c r="W67" s="228"/>
      <c r="X67" s="228" t="s">
        <v>152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153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0.399999999999999" outlineLevel="1" x14ac:dyDescent="0.25">
      <c r="A68" s="244">
        <v>39</v>
      </c>
      <c r="B68" s="245" t="s">
        <v>234</v>
      </c>
      <c r="C68" s="258" t="s">
        <v>235</v>
      </c>
      <c r="D68" s="246" t="s">
        <v>172</v>
      </c>
      <c r="E68" s="247">
        <v>2</v>
      </c>
      <c r="F68" s="248"/>
      <c r="G68" s="249">
        <f>ROUND(E68*F68,2)</f>
        <v>0</v>
      </c>
      <c r="H68" s="248"/>
      <c r="I68" s="249">
        <f>ROUND(E68*H68,2)</f>
        <v>0</v>
      </c>
      <c r="J68" s="248"/>
      <c r="K68" s="249">
        <f>ROUND(E68*J68,2)</f>
        <v>0</v>
      </c>
      <c r="L68" s="249">
        <v>15</v>
      </c>
      <c r="M68" s="249">
        <f>G68*(1+L68/100)</f>
        <v>0</v>
      </c>
      <c r="N68" s="247">
        <v>0.14157</v>
      </c>
      <c r="O68" s="247">
        <f>ROUND(E68*N68,2)</f>
        <v>0.28000000000000003</v>
      </c>
      <c r="P68" s="247">
        <v>0</v>
      </c>
      <c r="Q68" s="247">
        <f>ROUND(E68*P68,2)</f>
        <v>0</v>
      </c>
      <c r="R68" s="249"/>
      <c r="S68" s="249" t="s">
        <v>164</v>
      </c>
      <c r="T68" s="250" t="s">
        <v>130</v>
      </c>
      <c r="U68" s="228">
        <v>0</v>
      </c>
      <c r="V68" s="228">
        <f>ROUND(E68*U68,2)</f>
        <v>0</v>
      </c>
      <c r="W68" s="228"/>
      <c r="X68" s="228" t="s">
        <v>152</v>
      </c>
      <c r="Y68" s="217"/>
      <c r="Z68" s="217"/>
      <c r="AA68" s="217"/>
      <c r="AB68" s="217"/>
      <c r="AC68" s="217"/>
      <c r="AD68" s="217"/>
      <c r="AE68" s="217"/>
      <c r="AF68" s="217"/>
      <c r="AG68" s="217" t="s">
        <v>153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44">
        <v>40</v>
      </c>
      <c r="B69" s="245" t="s">
        <v>236</v>
      </c>
      <c r="C69" s="258" t="s">
        <v>237</v>
      </c>
      <c r="D69" s="246" t="s">
        <v>172</v>
      </c>
      <c r="E69" s="247">
        <v>4</v>
      </c>
      <c r="F69" s="248"/>
      <c r="G69" s="249">
        <f>ROUND(E69*F69,2)</f>
        <v>0</v>
      </c>
      <c r="H69" s="248"/>
      <c r="I69" s="249">
        <f>ROUND(E69*H69,2)</f>
        <v>0</v>
      </c>
      <c r="J69" s="248"/>
      <c r="K69" s="249">
        <f>ROUND(E69*J69,2)</f>
        <v>0</v>
      </c>
      <c r="L69" s="249">
        <v>15</v>
      </c>
      <c r="M69" s="249">
        <f>G69*(1+L69/100)</f>
        <v>0</v>
      </c>
      <c r="N69" s="247">
        <v>2.52E-2</v>
      </c>
      <c r="O69" s="247">
        <f>ROUND(E69*N69,2)</f>
        <v>0.1</v>
      </c>
      <c r="P69" s="247">
        <v>0</v>
      </c>
      <c r="Q69" s="247">
        <f>ROUND(E69*P69,2)</f>
        <v>0</v>
      </c>
      <c r="R69" s="249"/>
      <c r="S69" s="249" t="s">
        <v>164</v>
      </c>
      <c r="T69" s="250" t="s">
        <v>130</v>
      </c>
      <c r="U69" s="228">
        <v>0</v>
      </c>
      <c r="V69" s="228">
        <f>ROUND(E69*U69,2)</f>
        <v>0</v>
      </c>
      <c r="W69" s="228"/>
      <c r="X69" s="228" t="s">
        <v>152</v>
      </c>
      <c r="Y69" s="217"/>
      <c r="Z69" s="217"/>
      <c r="AA69" s="217"/>
      <c r="AB69" s="217"/>
      <c r="AC69" s="217"/>
      <c r="AD69" s="217"/>
      <c r="AE69" s="217"/>
      <c r="AF69" s="217"/>
      <c r="AG69" s="217" t="s">
        <v>153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44">
        <v>41</v>
      </c>
      <c r="B70" s="245" t="s">
        <v>238</v>
      </c>
      <c r="C70" s="258" t="s">
        <v>239</v>
      </c>
      <c r="D70" s="246" t="s">
        <v>172</v>
      </c>
      <c r="E70" s="247">
        <v>3</v>
      </c>
      <c r="F70" s="248"/>
      <c r="G70" s="249">
        <f>ROUND(E70*F70,2)</f>
        <v>0</v>
      </c>
      <c r="H70" s="248"/>
      <c r="I70" s="249">
        <f>ROUND(E70*H70,2)</f>
        <v>0</v>
      </c>
      <c r="J70" s="248"/>
      <c r="K70" s="249">
        <f>ROUND(E70*J70,2)</f>
        <v>0</v>
      </c>
      <c r="L70" s="249">
        <v>15</v>
      </c>
      <c r="M70" s="249">
        <f>G70*(1+L70/100)</f>
        <v>0</v>
      </c>
      <c r="N70" s="247">
        <v>2.2200000000000001E-2</v>
      </c>
      <c r="O70" s="247">
        <f>ROUND(E70*N70,2)</f>
        <v>7.0000000000000007E-2</v>
      </c>
      <c r="P70" s="247">
        <v>0</v>
      </c>
      <c r="Q70" s="247">
        <f>ROUND(E70*P70,2)</f>
        <v>0</v>
      </c>
      <c r="R70" s="249"/>
      <c r="S70" s="249" t="s">
        <v>164</v>
      </c>
      <c r="T70" s="250" t="s">
        <v>130</v>
      </c>
      <c r="U70" s="228">
        <v>0</v>
      </c>
      <c r="V70" s="228">
        <f>ROUND(E70*U70,2)</f>
        <v>0</v>
      </c>
      <c r="W70" s="228"/>
      <c r="X70" s="228" t="s">
        <v>152</v>
      </c>
      <c r="Y70" s="217"/>
      <c r="Z70" s="217"/>
      <c r="AA70" s="217"/>
      <c r="AB70" s="217"/>
      <c r="AC70" s="217"/>
      <c r="AD70" s="217"/>
      <c r="AE70" s="217"/>
      <c r="AF70" s="217"/>
      <c r="AG70" s="217" t="s">
        <v>153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44">
        <v>42</v>
      </c>
      <c r="B71" s="245" t="s">
        <v>240</v>
      </c>
      <c r="C71" s="258" t="s">
        <v>241</v>
      </c>
      <c r="D71" s="246" t="s">
        <v>172</v>
      </c>
      <c r="E71" s="247">
        <v>8</v>
      </c>
      <c r="F71" s="248"/>
      <c r="G71" s="249">
        <f>ROUND(E71*F71,2)</f>
        <v>0</v>
      </c>
      <c r="H71" s="248"/>
      <c r="I71" s="249">
        <f>ROUND(E71*H71,2)</f>
        <v>0</v>
      </c>
      <c r="J71" s="248"/>
      <c r="K71" s="249">
        <f>ROUND(E71*J71,2)</f>
        <v>0</v>
      </c>
      <c r="L71" s="249">
        <v>15</v>
      </c>
      <c r="M71" s="249">
        <f>G71*(1+L71/100)</f>
        <v>0</v>
      </c>
      <c r="N71" s="247">
        <v>4.7190000000000003E-2</v>
      </c>
      <c r="O71" s="247">
        <f>ROUND(E71*N71,2)</f>
        <v>0.38</v>
      </c>
      <c r="P71" s="247">
        <v>0</v>
      </c>
      <c r="Q71" s="247">
        <f>ROUND(E71*P71,2)</f>
        <v>0</v>
      </c>
      <c r="R71" s="249"/>
      <c r="S71" s="249" t="s">
        <v>164</v>
      </c>
      <c r="T71" s="250" t="s">
        <v>130</v>
      </c>
      <c r="U71" s="228">
        <v>0</v>
      </c>
      <c r="V71" s="228">
        <f>ROUND(E71*U71,2)</f>
        <v>0</v>
      </c>
      <c r="W71" s="228"/>
      <c r="X71" s="228" t="s">
        <v>152</v>
      </c>
      <c r="Y71" s="217"/>
      <c r="Z71" s="217"/>
      <c r="AA71" s="217"/>
      <c r="AB71" s="217"/>
      <c r="AC71" s="217"/>
      <c r="AD71" s="217"/>
      <c r="AE71" s="217"/>
      <c r="AF71" s="217"/>
      <c r="AG71" s="217" t="s">
        <v>153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37">
        <v>43</v>
      </c>
      <c r="B72" s="238" t="s">
        <v>242</v>
      </c>
      <c r="C72" s="259" t="s">
        <v>243</v>
      </c>
      <c r="D72" s="239" t="s">
        <v>172</v>
      </c>
      <c r="E72" s="240">
        <v>2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15</v>
      </c>
      <c r="M72" s="242">
        <f>G72*(1+L72/100)</f>
        <v>0</v>
      </c>
      <c r="N72" s="240">
        <v>0.18479999999999999</v>
      </c>
      <c r="O72" s="240">
        <f>ROUND(E72*N72,2)</f>
        <v>0.37</v>
      </c>
      <c r="P72" s="240">
        <v>0</v>
      </c>
      <c r="Q72" s="240">
        <f>ROUND(E72*P72,2)</f>
        <v>0</v>
      </c>
      <c r="R72" s="242"/>
      <c r="S72" s="242" t="s">
        <v>164</v>
      </c>
      <c r="T72" s="243" t="s">
        <v>130</v>
      </c>
      <c r="U72" s="228">
        <v>0</v>
      </c>
      <c r="V72" s="228">
        <f>ROUND(E72*U72,2)</f>
        <v>0</v>
      </c>
      <c r="W72" s="228"/>
      <c r="X72" s="228" t="s">
        <v>152</v>
      </c>
      <c r="Y72" s="217"/>
      <c r="Z72" s="217"/>
      <c r="AA72" s="217"/>
      <c r="AB72" s="217"/>
      <c r="AC72" s="217"/>
      <c r="AD72" s="217"/>
      <c r="AE72" s="217"/>
      <c r="AF72" s="217"/>
      <c r="AG72" s="217" t="s">
        <v>153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5">
      <c r="A73" s="224">
        <v>44</v>
      </c>
      <c r="B73" s="225" t="s">
        <v>244</v>
      </c>
      <c r="C73" s="262" t="s">
        <v>245</v>
      </c>
      <c r="D73" s="226" t="s">
        <v>0</v>
      </c>
      <c r="E73" s="254"/>
      <c r="F73" s="229"/>
      <c r="G73" s="228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15</v>
      </c>
      <c r="M73" s="228">
        <f>G73*(1+L73/100)</f>
        <v>0</v>
      </c>
      <c r="N73" s="227">
        <v>0</v>
      </c>
      <c r="O73" s="227">
        <f>ROUND(E73*N73,2)</f>
        <v>0</v>
      </c>
      <c r="P73" s="227">
        <v>0</v>
      </c>
      <c r="Q73" s="227">
        <f>ROUND(E73*P73,2)</f>
        <v>0</v>
      </c>
      <c r="R73" s="228" t="s">
        <v>219</v>
      </c>
      <c r="S73" s="228" t="s">
        <v>120</v>
      </c>
      <c r="T73" s="228" t="s">
        <v>121</v>
      </c>
      <c r="U73" s="228">
        <v>0</v>
      </c>
      <c r="V73" s="228">
        <f>ROUND(E73*U73,2)</f>
        <v>0</v>
      </c>
      <c r="W73" s="228"/>
      <c r="X73" s="228" t="s">
        <v>189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190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5">
      <c r="A74" s="224"/>
      <c r="B74" s="225"/>
      <c r="C74" s="263" t="s">
        <v>246</v>
      </c>
      <c r="D74" s="255"/>
      <c r="E74" s="255"/>
      <c r="F74" s="255"/>
      <c r="G74" s="255"/>
      <c r="H74" s="228"/>
      <c r="I74" s="228"/>
      <c r="J74" s="228"/>
      <c r="K74" s="228"/>
      <c r="L74" s="228"/>
      <c r="M74" s="228"/>
      <c r="N74" s="227"/>
      <c r="O74" s="227"/>
      <c r="P74" s="227"/>
      <c r="Q74" s="227"/>
      <c r="R74" s="228"/>
      <c r="S74" s="228"/>
      <c r="T74" s="228"/>
      <c r="U74" s="228"/>
      <c r="V74" s="228"/>
      <c r="W74" s="228"/>
      <c r="X74" s="228"/>
      <c r="Y74" s="217"/>
      <c r="Z74" s="217"/>
      <c r="AA74" s="217"/>
      <c r="AB74" s="217"/>
      <c r="AC74" s="217"/>
      <c r="AD74" s="217"/>
      <c r="AE74" s="217"/>
      <c r="AF74" s="217"/>
      <c r="AG74" s="217" t="s">
        <v>134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x14ac:dyDescent="0.25">
      <c r="A75" s="231" t="s">
        <v>114</v>
      </c>
      <c r="B75" s="232" t="s">
        <v>84</v>
      </c>
      <c r="C75" s="257" t="s">
        <v>85</v>
      </c>
      <c r="D75" s="233"/>
      <c r="E75" s="234"/>
      <c r="F75" s="235"/>
      <c r="G75" s="235">
        <f>SUMIF(AG76:AG77,"&lt;&gt;NOR",G76:G77)</f>
        <v>0</v>
      </c>
      <c r="H75" s="235"/>
      <c r="I75" s="235">
        <f>SUM(I76:I77)</f>
        <v>0</v>
      </c>
      <c r="J75" s="235"/>
      <c r="K75" s="235">
        <f>SUM(K76:K77)</f>
        <v>0</v>
      </c>
      <c r="L75" s="235"/>
      <c r="M75" s="235">
        <f>SUM(M76:M77)</f>
        <v>0</v>
      </c>
      <c r="N75" s="234"/>
      <c r="O75" s="234">
        <f>SUM(O76:O77)</f>
        <v>0.01</v>
      </c>
      <c r="P75" s="234"/>
      <c r="Q75" s="234">
        <f>SUM(Q76:Q77)</f>
        <v>0</v>
      </c>
      <c r="R75" s="235"/>
      <c r="S75" s="235"/>
      <c r="T75" s="236"/>
      <c r="U75" s="230"/>
      <c r="V75" s="230">
        <f>SUM(V76:V77)</f>
        <v>8.01</v>
      </c>
      <c r="W75" s="230"/>
      <c r="X75" s="230"/>
      <c r="AG75" t="s">
        <v>115</v>
      </c>
    </row>
    <row r="76" spans="1:60" outlineLevel="1" x14ac:dyDescent="0.25">
      <c r="A76" s="244">
        <v>45</v>
      </c>
      <c r="B76" s="245" t="s">
        <v>247</v>
      </c>
      <c r="C76" s="258" t="s">
        <v>248</v>
      </c>
      <c r="D76" s="246" t="s">
        <v>118</v>
      </c>
      <c r="E76" s="247">
        <v>59.600999999999999</v>
      </c>
      <c r="F76" s="248"/>
      <c r="G76" s="249">
        <f>ROUND(E76*F76,2)</f>
        <v>0</v>
      </c>
      <c r="H76" s="248"/>
      <c r="I76" s="249">
        <f>ROUND(E76*H76,2)</f>
        <v>0</v>
      </c>
      <c r="J76" s="248"/>
      <c r="K76" s="249">
        <f>ROUND(E76*J76,2)</f>
        <v>0</v>
      </c>
      <c r="L76" s="249">
        <v>15</v>
      </c>
      <c r="M76" s="249">
        <f>G76*(1+L76/100)</f>
        <v>0</v>
      </c>
      <c r="N76" s="247">
        <v>6.9999999999999994E-5</v>
      </c>
      <c r="O76" s="247">
        <f>ROUND(E76*N76,2)</f>
        <v>0</v>
      </c>
      <c r="P76" s="247">
        <v>0</v>
      </c>
      <c r="Q76" s="247">
        <f>ROUND(E76*P76,2)</f>
        <v>0</v>
      </c>
      <c r="R76" s="249" t="s">
        <v>249</v>
      </c>
      <c r="S76" s="249" t="s">
        <v>120</v>
      </c>
      <c r="T76" s="250" t="s">
        <v>130</v>
      </c>
      <c r="U76" s="228">
        <v>3.2480000000000002E-2</v>
      </c>
      <c r="V76" s="228">
        <f>ROUND(E76*U76,2)</f>
        <v>1.94</v>
      </c>
      <c r="W76" s="228"/>
      <c r="X76" s="228" t="s">
        <v>122</v>
      </c>
      <c r="Y76" s="217"/>
      <c r="Z76" s="217"/>
      <c r="AA76" s="217"/>
      <c r="AB76" s="217"/>
      <c r="AC76" s="217"/>
      <c r="AD76" s="217"/>
      <c r="AE76" s="217"/>
      <c r="AF76" s="217"/>
      <c r="AG76" s="217" t="s">
        <v>215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44">
        <v>46</v>
      </c>
      <c r="B77" s="245" t="s">
        <v>250</v>
      </c>
      <c r="C77" s="258" t="s">
        <v>251</v>
      </c>
      <c r="D77" s="246" t="s">
        <v>118</v>
      </c>
      <c r="E77" s="247">
        <v>59.600999999999999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15</v>
      </c>
      <c r="M77" s="249">
        <f>G77*(1+L77/100)</f>
        <v>0</v>
      </c>
      <c r="N77" s="247">
        <v>1.3999999999999999E-4</v>
      </c>
      <c r="O77" s="247">
        <f>ROUND(E77*N77,2)</f>
        <v>0.01</v>
      </c>
      <c r="P77" s="247">
        <v>0</v>
      </c>
      <c r="Q77" s="247">
        <f>ROUND(E77*P77,2)</f>
        <v>0</v>
      </c>
      <c r="R77" s="249" t="s">
        <v>249</v>
      </c>
      <c r="S77" s="249" t="s">
        <v>120</v>
      </c>
      <c r="T77" s="250" t="s">
        <v>130</v>
      </c>
      <c r="U77" s="228">
        <v>0.10191</v>
      </c>
      <c r="V77" s="228">
        <f>ROUND(E77*U77,2)</f>
        <v>6.07</v>
      </c>
      <c r="W77" s="228"/>
      <c r="X77" s="228" t="s">
        <v>122</v>
      </c>
      <c r="Y77" s="217"/>
      <c r="Z77" s="217"/>
      <c r="AA77" s="217"/>
      <c r="AB77" s="217"/>
      <c r="AC77" s="217"/>
      <c r="AD77" s="217"/>
      <c r="AE77" s="217"/>
      <c r="AF77" s="217"/>
      <c r="AG77" s="217" t="s">
        <v>215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x14ac:dyDescent="0.25">
      <c r="A78" s="231" t="s">
        <v>114</v>
      </c>
      <c r="B78" s="232" t="s">
        <v>86</v>
      </c>
      <c r="C78" s="257" t="s">
        <v>27</v>
      </c>
      <c r="D78" s="233"/>
      <c r="E78" s="234"/>
      <c r="F78" s="235"/>
      <c r="G78" s="235">
        <f>SUMIF(AG79:AG80,"&lt;&gt;NOR",G79:G80)</f>
        <v>0</v>
      </c>
      <c r="H78" s="235"/>
      <c r="I78" s="235">
        <f>SUM(I79:I80)</f>
        <v>0</v>
      </c>
      <c r="J78" s="235"/>
      <c r="K78" s="235">
        <f>SUM(K79:K80)</f>
        <v>0</v>
      </c>
      <c r="L78" s="235"/>
      <c r="M78" s="235">
        <f>SUM(M79:M80)</f>
        <v>0</v>
      </c>
      <c r="N78" s="234"/>
      <c r="O78" s="234">
        <f>SUM(O79:O80)</f>
        <v>0</v>
      </c>
      <c r="P78" s="234"/>
      <c r="Q78" s="234">
        <f>SUM(Q79:Q80)</f>
        <v>0</v>
      </c>
      <c r="R78" s="235"/>
      <c r="S78" s="235"/>
      <c r="T78" s="236"/>
      <c r="U78" s="230"/>
      <c r="V78" s="230">
        <f>SUM(V79:V80)</f>
        <v>0</v>
      </c>
      <c r="W78" s="230"/>
      <c r="X78" s="230"/>
      <c r="AG78" t="s">
        <v>115</v>
      </c>
    </row>
    <row r="79" spans="1:60" outlineLevel="1" x14ac:dyDescent="0.25">
      <c r="A79" s="244">
        <v>47</v>
      </c>
      <c r="B79" s="245" t="s">
        <v>252</v>
      </c>
      <c r="C79" s="258" t="s">
        <v>253</v>
      </c>
      <c r="D79" s="246" t="s">
        <v>0</v>
      </c>
      <c r="E79" s="247">
        <v>2.4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15</v>
      </c>
      <c r="M79" s="249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9"/>
      <c r="S79" s="249" t="s">
        <v>120</v>
      </c>
      <c r="T79" s="250" t="s">
        <v>130</v>
      </c>
      <c r="U79" s="228">
        <v>0</v>
      </c>
      <c r="V79" s="228">
        <f>ROUND(E79*U79,2)</f>
        <v>0</v>
      </c>
      <c r="W79" s="228"/>
      <c r="X79" s="228" t="s">
        <v>254</v>
      </c>
      <c r="Y79" s="217"/>
      <c r="Z79" s="217"/>
      <c r="AA79" s="217"/>
      <c r="AB79" s="217"/>
      <c r="AC79" s="217"/>
      <c r="AD79" s="217"/>
      <c r="AE79" s="217"/>
      <c r="AF79" s="217"/>
      <c r="AG79" s="217" t="s">
        <v>255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44">
        <v>48</v>
      </c>
      <c r="B80" s="245" t="s">
        <v>256</v>
      </c>
      <c r="C80" s="258" t="s">
        <v>257</v>
      </c>
      <c r="D80" s="246" t="s">
        <v>258</v>
      </c>
      <c r="E80" s="247">
        <v>1</v>
      </c>
      <c r="F80" s="248"/>
      <c r="G80" s="249">
        <f>ROUND(E80*F80,2)</f>
        <v>0</v>
      </c>
      <c r="H80" s="248"/>
      <c r="I80" s="249">
        <f>ROUND(E80*H80,2)</f>
        <v>0</v>
      </c>
      <c r="J80" s="248"/>
      <c r="K80" s="249">
        <f>ROUND(E80*J80,2)</f>
        <v>0</v>
      </c>
      <c r="L80" s="249">
        <v>15</v>
      </c>
      <c r="M80" s="249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9"/>
      <c r="S80" s="249" t="s">
        <v>120</v>
      </c>
      <c r="T80" s="250" t="s">
        <v>130</v>
      </c>
      <c r="U80" s="228">
        <v>0</v>
      </c>
      <c r="V80" s="228">
        <f>ROUND(E80*U80,2)</f>
        <v>0</v>
      </c>
      <c r="W80" s="228"/>
      <c r="X80" s="228" t="s">
        <v>254</v>
      </c>
      <c r="Y80" s="217"/>
      <c r="Z80" s="217"/>
      <c r="AA80" s="217"/>
      <c r="AB80" s="217"/>
      <c r="AC80" s="217"/>
      <c r="AD80" s="217"/>
      <c r="AE80" s="217"/>
      <c r="AF80" s="217"/>
      <c r="AG80" s="217" t="s">
        <v>259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x14ac:dyDescent="0.25">
      <c r="A81" s="231" t="s">
        <v>114</v>
      </c>
      <c r="B81" s="232" t="s">
        <v>87</v>
      </c>
      <c r="C81" s="257" t="s">
        <v>28</v>
      </c>
      <c r="D81" s="233"/>
      <c r="E81" s="234"/>
      <c r="F81" s="235"/>
      <c r="G81" s="235">
        <f>SUMIF(AG82:AG83,"&lt;&gt;NOR",G82:G83)</f>
        <v>0</v>
      </c>
      <c r="H81" s="235"/>
      <c r="I81" s="235">
        <f>SUM(I82:I83)</f>
        <v>0</v>
      </c>
      <c r="J81" s="235"/>
      <c r="K81" s="235">
        <f>SUM(K82:K83)</f>
        <v>0</v>
      </c>
      <c r="L81" s="235"/>
      <c r="M81" s="235">
        <f>SUM(M82:M83)</f>
        <v>0</v>
      </c>
      <c r="N81" s="234"/>
      <c r="O81" s="234">
        <f>SUM(O82:O83)</f>
        <v>0</v>
      </c>
      <c r="P81" s="234"/>
      <c r="Q81" s="234">
        <f>SUM(Q82:Q83)</f>
        <v>0</v>
      </c>
      <c r="R81" s="235"/>
      <c r="S81" s="235"/>
      <c r="T81" s="236"/>
      <c r="U81" s="230"/>
      <c r="V81" s="230">
        <f>SUM(V82:V83)</f>
        <v>0</v>
      </c>
      <c r="W81" s="230"/>
      <c r="X81" s="230"/>
      <c r="AG81" t="s">
        <v>115</v>
      </c>
    </row>
    <row r="82" spans="1:60" outlineLevel="1" x14ac:dyDescent="0.25">
      <c r="A82" s="244">
        <v>49</v>
      </c>
      <c r="B82" s="245" t="s">
        <v>260</v>
      </c>
      <c r="C82" s="258" t="s">
        <v>261</v>
      </c>
      <c r="D82" s="246" t="s">
        <v>258</v>
      </c>
      <c r="E82" s="247">
        <v>1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15</v>
      </c>
      <c r="M82" s="249">
        <f>G82*(1+L82/100)</f>
        <v>0</v>
      </c>
      <c r="N82" s="247">
        <v>0</v>
      </c>
      <c r="O82" s="247">
        <f>ROUND(E82*N82,2)</f>
        <v>0</v>
      </c>
      <c r="P82" s="247">
        <v>0</v>
      </c>
      <c r="Q82" s="247">
        <f>ROUND(E82*P82,2)</f>
        <v>0</v>
      </c>
      <c r="R82" s="249"/>
      <c r="S82" s="249" t="s">
        <v>120</v>
      </c>
      <c r="T82" s="250" t="s">
        <v>130</v>
      </c>
      <c r="U82" s="228">
        <v>0</v>
      </c>
      <c r="V82" s="228">
        <f>ROUND(E82*U82,2)</f>
        <v>0</v>
      </c>
      <c r="W82" s="228"/>
      <c r="X82" s="228" t="s">
        <v>254</v>
      </c>
      <c r="Y82" s="217"/>
      <c r="Z82" s="217"/>
      <c r="AA82" s="217"/>
      <c r="AB82" s="217"/>
      <c r="AC82" s="217"/>
      <c r="AD82" s="217"/>
      <c r="AE82" s="217"/>
      <c r="AF82" s="217"/>
      <c r="AG82" s="217" t="s">
        <v>262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5">
      <c r="A83" s="237">
        <v>50</v>
      </c>
      <c r="B83" s="238" t="s">
        <v>263</v>
      </c>
      <c r="C83" s="259" t="s">
        <v>264</v>
      </c>
      <c r="D83" s="239" t="s">
        <v>258</v>
      </c>
      <c r="E83" s="240">
        <v>1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15</v>
      </c>
      <c r="M83" s="242">
        <f>G83*(1+L83/100)</f>
        <v>0</v>
      </c>
      <c r="N83" s="240">
        <v>0</v>
      </c>
      <c r="O83" s="240">
        <f>ROUND(E83*N83,2)</f>
        <v>0</v>
      </c>
      <c r="P83" s="240">
        <v>0</v>
      </c>
      <c r="Q83" s="240">
        <f>ROUND(E83*P83,2)</f>
        <v>0</v>
      </c>
      <c r="R83" s="242"/>
      <c r="S83" s="242" t="s">
        <v>120</v>
      </c>
      <c r="T83" s="243" t="s">
        <v>130</v>
      </c>
      <c r="U83" s="228">
        <v>0</v>
      </c>
      <c r="V83" s="228">
        <f>ROUND(E83*U83,2)</f>
        <v>0</v>
      </c>
      <c r="W83" s="228"/>
      <c r="X83" s="228" t="s">
        <v>254</v>
      </c>
      <c r="Y83" s="217"/>
      <c r="Z83" s="217"/>
      <c r="AA83" s="217"/>
      <c r="AB83" s="217"/>
      <c r="AC83" s="217"/>
      <c r="AD83" s="217"/>
      <c r="AE83" s="217"/>
      <c r="AF83" s="217"/>
      <c r="AG83" s="217" t="s">
        <v>262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x14ac:dyDescent="0.25">
      <c r="A84" s="3"/>
      <c r="B84" s="4"/>
      <c r="C84" s="264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101</v>
      </c>
    </row>
    <row r="85" spans="1:60" x14ac:dyDescent="0.25">
      <c r="A85" s="220"/>
      <c r="B85" s="221" t="s">
        <v>29</v>
      </c>
      <c r="C85" s="265"/>
      <c r="D85" s="222"/>
      <c r="E85" s="223"/>
      <c r="F85" s="223"/>
      <c r="G85" s="256">
        <f>G8+G22+G29+G31+G42+G45+G54+G57+G75+G78+G81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265</v>
      </c>
    </row>
    <row r="86" spans="1:60" x14ac:dyDescent="0.25">
      <c r="C86" s="266"/>
      <c r="D86" s="10"/>
      <c r="AG86" t="s">
        <v>266</v>
      </c>
    </row>
    <row r="87" spans="1:60" x14ac:dyDescent="0.25">
      <c r="D87" s="10"/>
    </row>
    <row r="88" spans="1:60" x14ac:dyDescent="0.25">
      <c r="D88" s="10"/>
    </row>
    <row r="89" spans="1:60" x14ac:dyDescent="0.25">
      <c r="D89" s="10"/>
    </row>
    <row r="90" spans="1:60" x14ac:dyDescent="0.25">
      <c r="D90" s="10"/>
    </row>
    <row r="91" spans="1:60" x14ac:dyDescent="0.25">
      <c r="D91" s="10"/>
    </row>
    <row r="92" spans="1:60" x14ac:dyDescent="0.25">
      <c r="D92" s="10"/>
    </row>
    <row r="93" spans="1:60" x14ac:dyDescent="0.25">
      <c r="D93" s="10"/>
    </row>
    <row r="94" spans="1:60" x14ac:dyDescent="0.25">
      <c r="D94" s="10"/>
    </row>
    <row r="95" spans="1:60" x14ac:dyDescent="0.25">
      <c r="D95" s="10"/>
    </row>
    <row r="96" spans="1:60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LNX9FLlOqSZnEAR9HTlAaUJrV1VVz++xgM5LLYlpqYEqFfkCv/rqXDsEIkyZIyNHJ11FuGNoopGvLhuT5WPTvg==" saltValue="KXguA7pah+h33hpkjSFe9g==" spinCount="100000" sheet="1"/>
  <mergeCells count="19">
    <mergeCell ref="C74:G74"/>
    <mergeCell ref="C39:G39"/>
    <mergeCell ref="C44:G44"/>
    <mergeCell ref="C47:G47"/>
    <mergeCell ref="C49:G49"/>
    <mergeCell ref="C59:G59"/>
    <mergeCell ref="C62:G62"/>
    <mergeCell ref="C19:G19"/>
    <mergeCell ref="C25:G25"/>
    <mergeCell ref="C27:G27"/>
    <mergeCell ref="C33:G33"/>
    <mergeCell ref="C35:G35"/>
    <mergeCell ref="C37:G37"/>
    <mergeCell ref="A1:G1"/>
    <mergeCell ref="C2:G2"/>
    <mergeCell ref="C3:G3"/>
    <mergeCell ref="C4:G4"/>
    <mergeCell ref="C13:G13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2022-02-15T08:44:02Z</dcterms:modified>
</cp:coreProperties>
</file>